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UDITORIA 2016\INF_ANUAL_CTA_PBCA_2015\INF_PRESUPUESTARIA\"/>
    </mc:Choice>
  </mc:AlternateContent>
  <bookViews>
    <workbookView xWindow="9600" yWindow="-15" windowWidth="9645" windowHeight="10650"/>
  </bookViews>
  <sheets>
    <sheet name="DICIEMBRE-15" sheetId="11" r:id="rId1"/>
  </sheets>
  <definedNames>
    <definedName name="OLE_LINK1" localSheetId="0">'DICIEMBRE-15'!#REF!</definedName>
    <definedName name="_xlnm.Print_Titles" localSheetId="0">'DICIEMBRE-15'!$5:$10</definedName>
  </definedNames>
  <calcPr calcId="152511" calcCompleted="0"/>
</workbook>
</file>

<file path=xl/calcChain.xml><?xml version="1.0" encoding="utf-8"?>
<calcChain xmlns="http://schemas.openxmlformats.org/spreadsheetml/2006/main">
  <c r="D269" i="11" l="1"/>
  <c r="F269" i="11"/>
  <c r="G269" i="11"/>
  <c r="G267" i="11" s="1"/>
  <c r="G259" i="11" s="1"/>
  <c r="G166" i="11" s="1"/>
  <c r="G445" i="11" s="1"/>
  <c r="H269" i="11"/>
  <c r="D267" i="11"/>
  <c r="F267" i="11"/>
  <c r="F259" i="11" s="1"/>
  <c r="F166" i="11" s="1"/>
  <c r="F445" i="11" s="1"/>
  <c r="H267" i="11"/>
  <c r="H444" i="11"/>
  <c r="H443" i="11"/>
  <c r="F394" i="11"/>
  <c r="G394" i="11"/>
  <c r="C394" i="11"/>
  <c r="C166" i="11"/>
  <c r="C280" i="11"/>
  <c r="D280" i="11"/>
  <c r="D279" i="11" s="1"/>
  <c r="E280" i="11"/>
  <c r="C279" i="11"/>
  <c r="E279" i="11"/>
  <c r="C445" i="11"/>
  <c r="E396" i="11"/>
  <c r="F396" i="11"/>
  <c r="G396" i="11"/>
  <c r="H396" i="11"/>
  <c r="D396" i="11"/>
  <c r="E409" i="11"/>
  <c r="F409" i="11"/>
  <c r="G409" i="11"/>
  <c r="H409" i="11"/>
  <c r="D357" i="11"/>
  <c r="E357" i="11"/>
  <c r="F357" i="11"/>
  <c r="G357" i="11"/>
  <c r="H357" i="11"/>
  <c r="D294" i="11"/>
  <c r="E294" i="11"/>
  <c r="F294" i="11"/>
  <c r="G294" i="11"/>
  <c r="H294" i="11"/>
  <c r="C294" i="11"/>
  <c r="E11" i="11"/>
  <c r="E93" i="11"/>
  <c r="G411" i="11"/>
  <c r="G412" i="11"/>
  <c r="G413" i="11"/>
  <c r="G414" i="11"/>
  <c r="G415" i="11"/>
  <c r="G410" i="11"/>
  <c r="H424" i="11"/>
  <c r="H422" i="11"/>
  <c r="C409" i="11"/>
  <c r="D409" i="11"/>
  <c r="E424" i="11"/>
  <c r="E422" i="11"/>
  <c r="E421" i="11" l="1"/>
  <c r="H421" i="11" s="1"/>
  <c r="F296" i="11"/>
  <c r="D306" i="11"/>
  <c r="F306" i="11"/>
  <c r="E301" i="11"/>
  <c r="H299" i="11"/>
  <c r="H298" i="11"/>
  <c r="E281" i="11"/>
  <c r="H275" i="11"/>
  <c r="H272" i="11"/>
  <c r="H271" i="11"/>
  <c r="H268" i="11"/>
  <c r="H266" i="11"/>
  <c r="H263" i="11"/>
  <c r="H262" i="11"/>
  <c r="H258" i="11"/>
  <c r="H252" i="11"/>
  <c r="E253" i="11"/>
  <c r="H253" i="11" s="1"/>
  <c r="E254" i="11"/>
  <c r="H254" i="11" s="1"/>
  <c r="E255" i="11"/>
  <c r="H255" i="11" s="1"/>
  <c r="E256" i="11"/>
  <c r="H256" i="11" s="1"/>
  <c r="E250" i="11"/>
  <c r="H239" i="11"/>
  <c r="H240" i="11"/>
  <c r="H241" i="11"/>
  <c r="H242" i="11"/>
  <c r="H245" i="11"/>
  <c r="H234" i="11"/>
  <c r="F223" i="11"/>
  <c r="G223" i="11"/>
  <c r="H228" i="11"/>
  <c r="E228" i="11"/>
  <c r="E225" i="11"/>
  <c r="H225" i="11" s="1"/>
  <c r="H224" i="11" s="1"/>
  <c r="H223" i="11" s="1"/>
  <c r="H218" i="11"/>
  <c r="E218" i="11"/>
  <c r="E139" i="11"/>
  <c r="D136" i="11"/>
  <c r="E136" i="11"/>
  <c r="F136" i="11"/>
  <c r="F133" i="11"/>
  <c r="C132" i="11"/>
  <c r="C100" i="11"/>
  <c r="D100" i="11"/>
  <c r="E100" i="11"/>
  <c r="F100" i="11"/>
  <c r="D95" i="11"/>
  <c r="E95" i="11"/>
  <c r="F95" i="11"/>
  <c r="F94" i="11" s="1"/>
  <c r="C59" i="11"/>
  <c r="D59" i="11"/>
  <c r="E59" i="11"/>
  <c r="F59" i="11"/>
  <c r="C57" i="11"/>
  <c r="D57" i="11"/>
  <c r="E57" i="11"/>
  <c r="F57" i="11"/>
  <c r="C26" i="11"/>
  <c r="C24" i="11" s="1"/>
  <c r="C23" i="11" s="1"/>
  <c r="D26" i="11"/>
  <c r="F26" i="11"/>
  <c r="F24" i="11" s="1"/>
  <c r="F23" i="11" s="1"/>
  <c r="D24" i="11"/>
  <c r="D23" i="11" s="1"/>
  <c r="C12" i="11"/>
  <c r="D12" i="11"/>
  <c r="E12" i="11"/>
  <c r="F12" i="11"/>
  <c r="D214" i="11"/>
  <c r="E214" i="11"/>
  <c r="F214" i="11"/>
  <c r="C185" i="11"/>
  <c r="D185" i="11"/>
  <c r="F185" i="11"/>
  <c r="C184" i="11"/>
  <c r="D184" i="11"/>
  <c r="F184" i="11"/>
  <c r="C168" i="11"/>
  <c r="D168" i="11"/>
  <c r="E168" i="11"/>
  <c r="F168" i="11"/>
  <c r="D167" i="11"/>
  <c r="F167" i="11"/>
  <c r="H197" i="11"/>
  <c r="E197" i="11"/>
  <c r="H215" i="11"/>
  <c r="E215" i="11"/>
  <c r="H210" i="11"/>
  <c r="E211" i="11"/>
  <c r="H211" i="11" s="1"/>
  <c r="E212" i="11"/>
  <c r="H212" i="11" s="1"/>
  <c r="H206" i="11"/>
  <c r="H202" i="11"/>
  <c r="H203" i="11"/>
  <c r="H199" i="11"/>
  <c r="E199" i="11"/>
  <c r="H198" i="11"/>
  <c r="E198" i="11"/>
  <c r="E196" i="11"/>
  <c r="H196" i="11" s="1"/>
  <c r="H183" i="11"/>
  <c r="E181" i="11"/>
  <c r="H173" i="11"/>
  <c r="H172" i="11"/>
  <c r="H178" i="11"/>
  <c r="H177" i="11"/>
  <c r="H174" i="11"/>
  <c r="E174" i="11"/>
  <c r="H171" i="11"/>
  <c r="H165" i="11"/>
  <c r="H157" i="11"/>
  <c r="H155" i="11"/>
  <c r="H154" i="11"/>
  <c r="H147" i="11"/>
  <c r="H145" i="11"/>
  <c r="D143" i="11"/>
  <c r="D21" i="11"/>
  <c r="E15" i="11"/>
  <c r="F132" i="11" l="1"/>
  <c r="H139" i="11"/>
  <c r="H137" i="11"/>
  <c r="H135" i="11"/>
  <c r="H304" i="11"/>
  <c r="H305" i="11"/>
  <c r="H303" i="11"/>
  <c r="E307" i="11"/>
  <c r="E308" i="11"/>
  <c r="E309" i="11"/>
  <c r="E310" i="11"/>
  <c r="E311" i="11"/>
  <c r="E312" i="11"/>
  <c r="H321" i="11"/>
  <c r="H324" i="11"/>
  <c r="H329" i="11"/>
  <c r="H333" i="11"/>
  <c r="H334" i="11"/>
  <c r="H335" i="11"/>
  <c r="H341" i="11"/>
  <c r="E360" i="11"/>
  <c r="H397" i="11"/>
  <c r="G397" i="11"/>
  <c r="G398" i="11"/>
  <c r="D404" i="11"/>
  <c r="E410" i="11"/>
  <c r="E411" i="11"/>
  <c r="E412" i="11"/>
  <c r="E413" i="11"/>
  <c r="E414" i="11"/>
  <c r="E415" i="11"/>
  <c r="H415" i="11" s="1"/>
  <c r="E416" i="11"/>
  <c r="H416" i="11" s="1"/>
  <c r="E417" i="11"/>
  <c r="H417" i="11" s="1"/>
  <c r="E418" i="11"/>
  <c r="H418" i="11" s="1"/>
  <c r="E419" i="11"/>
  <c r="H419" i="11" s="1"/>
  <c r="E420" i="11"/>
  <c r="H420" i="11" s="1"/>
  <c r="E423" i="11"/>
  <c r="H423" i="11" s="1"/>
  <c r="E429" i="11"/>
  <c r="H429" i="11" s="1"/>
  <c r="D439" i="11"/>
  <c r="D438" i="11" s="1"/>
  <c r="C439" i="11"/>
  <c r="C438" i="11" s="1"/>
  <c r="E440" i="11"/>
  <c r="C443" i="11"/>
  <c r="C442" i="11" s="1"/>
  <c r="D443" i="11"/>
  <c r="D442" i="11" s="1"/>
  <c r="E444" i="11"/>
  <c r="E443" i="11" s="1"/>
  <c r="E442" i="11" s="1"/>
  <c r="E97" i="11"/>
  <c r="E60" i="11"/>
  <c r="E16" i="11"/>
  <c r="H16" i="11" s="1"/>
  <c r="E439" i="11" l="1"/>
  <c r="E438" i="11" s="1"/>
  <c r="H440" i="11"/>
  <c r="H411" i="11"/>
  <c r="E306" i="11"/>
  <c r="E296" i="11" s="1"/>
  <c r="E408" i="11"/>
  <c r="E407" i="11" s="1"/>
  <c r="H410" i="11"/>
  <c r="G404" i="11"/>
  <c r="G444" i="11"/>
  <c r="G293" i="11"/>
  <c r="G281" i="11"/>
  <c r="H281" i="11" s="1"/>
  <c r="H280" i="11" s="1"/>
  <c r="H279" i="11" s="1"/>
  <c r="F280" i="11"/>
  <c r="F279" i="11" s="1"/>
  <c r="F283" i="11"/>
  <c r="F154" i="11"/>
  <c r="G142" i="11"/>
  <c r="G141" i="11" s="1"/>
  <c r="G99" i="11"/>
  <c r="G107" i="11"/>
  <c r="G105" i="11"/>
  <c r="G258" i="11"/>
  <c r="G252" i="11"/>
  <c r="G250" i="11"/>
  <c r="H250" i="11" s="1"/>
  <c r="F151" i="11"/>
  <c r="G151" i="11" s="1"/>
  <c r="C405" i="11"/>
  <c r="C404" i="11" s="1"/>
  <c r="D405" i="11"/>
  <c r="E405" i="11"/>
  <c r="F405" i="11"/>
  <c r="G405" i="11"/>
  <c r="G403" i="11" s="1"/>
  <c r="G402" i="11" s="1"/>
  <c r="H405" i="11"/>
  <c r="D403" i="11"/>
  <c r="D402" i="11" s="1"/>
  <c r="D401" i="11" s="1"/>
  <c r="H413" i="11"/>
  <c r="F341" i="11"/>
  <c r="F336" i="11"/>
  <c r="F238" i="11"/>
  <c r="G324" i="11"/>
  <c r="E224" i="11"/>
  <c r="G54" i="11"/>
  <c r="G312" i="11"/>
  <c r="H312" i="11" s="1"/>
  <c r="F195" i="11"/>
  <c r="G15" i="11"/>
  <c r="H15" i="11"/>
  <c r="F15" i="11"/>
  <c r="F13" i="11"/>
  <c r="H442" i="11"/>
  <c r="G443" i="11"/>
  <c r="G442" i="11" s="1"/>
  <c r="F443" i="11"/>
  <c r="F442" i="11" s="1"/>
  <c r="H439" i="11"/>
  <c r="H438" i="11" s="1"/>
  <c r="H437" i="11" s="1"/>
  <c r="H394" i="11" s="1"/>
  <c r="G439" i="11"/>
  <c r="F439" i="11"/>
  <c r="F438" i="11" s="1"/>
  <c r="F437" i="11" s="1"/>
  <c r="G438" i="11"/>
  <c r="G437" i="11" s="1"/>
  <c r="E437" i="11"/>
  <c r="D437" i="11"/>
  <c r="D394" i="11" s="1"/>
  <c r="C437" i="11"/>
  <c r="H435" i="11"/>
  <c r="H433" i="11"/>
  <c r="H430" i="11"/>
  <c r="G430" i="11"/>
  <c r="F430" i="11"/>
  <c r="E430" i="11"/>
  <c r="D430" i="11"/>
  <c r="C430" i="11"/>
  <c r="H428" i="11"/>
  <c r="H427" i="11" s="1"/>
  <c r="H426" i="11" s="1"/>
  <c r="G428" i="11"/>
  <c r="G427" i="11" s="1"/>
  <c r="G426" i="11" s="1"/>
  <c r="F428" i="11"/>
  <c r="F427" i="11" s="1"/>
  <c r="F426" i="11" s="1"/>
  <c r="E428" i="11"/>
  <c r="E427" i="11" s="1"/>
  <c r="E426" i="11" s="1"/>
  <c r="D428" i="11"/>
  <c r="D427" i="11" s="1"/>
  <c r="D426" i="11" s="1"/>
  <c r="C428" i="11"/>
  <c r="C427" i="11" s="1"/>
  <c r="C426" i="11" s="1"/>
  <c r="H414" i="11"/>
  <c r="F408" i="11"/>
  <c r="F407" i="11" s="1"/>
  <c r="D408" i="11"/>
  <c r="C408" i="11"/>
  <c r="D407" i="11"/>
  <c r="C407" i="11"/>
  <c r="F403" i="11"/>
  <c r="F402" i="11" s="1"/>
  <c r="D400" i="11"/>
  <c r="E398" i="11"/>
  <c r="H398" i="11" s="1"/>
  <c r="E397" i="11"/>
  <c r="F395" i="11"/>
  <c r="D395" i="11"/>
  <c r="C396" i="11"/>
  <c r="C395" i="11" s="1"/>
  <c r="G393" i="11"/>
  <c r="G392" i="11" s="1"/>
  <c r="G391" i="11" s="1"/>
  <c r="E393" i="11"/>
  <c r="H392" i="11"/>
  <c r="H391" i="11" s="1"/>
  <c r="F392" i="11"/>
  <c r="E392" i="11"/>
  <c r="D392" i="11"/>
  <c r="D391" i="11" s="1"/>
  <c r="C392" i="11"/>
  <c r="C391" i="11" s="1"/>
  <c r="C387" i="11" s="1"/>
  <c r="F391" i="11"/>
  <c r="E391" i="11"/>
  <c r="G390" i="11"/>
  <c r="E390" i="11"/>
  <c r="G389" i="11"/>
  <c r="G388" i="11" s="1"/>
  <c r="E389" i="11"/>
  <c r="F388" i="11"/>
  <c r="D388" i="11"/>
  <c r="C388" i="11"/>
  <c r="D387" i="11"/>
  <c r="G386" i="11"/>
  <c r="E386" i="11"/>
  <c r="E385" i="11" s="1"/>
  <c r="G385" i="11"/>
  <c r="F385" i="11"/>
  <c r="D385" i="11"/>
  <c r="C385" i="11"/>
  <c r="G384" i="11"/>
  <c r="G383" i="11" s="1"/>
  <c r="F383" i="11"/>
  <c r="E383" i="11"/>
  <c r="D383" i="11"/>
  <c r="C383" i="11"/>
  <c r="G382" i="11"/>
  <c r="E382" i="11"/>
  <c r="G381" i="11"/>
  <c r="E381" i="11"/>
  <c r="F380" i="11"/>
  <c r="E380" i="11"/>
  <c r="D380" i="11"/>
  <c r="C380" i="11"/>
  <c r="C379" i="11" s="1"/>
  <c r="G378" i="11"/>
  <c r="E378" i="11"/>
  <c r="H376" i="11"/>
  <c r="G376" i="11"/>
  <c r="F376" i="11"/>
  <c r="E376" i="11"/>
  <c r="D376" i="11"/>
  <c r="C376" i="11"/>
  <c r="G375" i="11"/>
  <c r="E375" i="11"/>
  <c r="G374" i="11"/>
  <c r="E374" i="11"/>
  <c r="F373" i="11"/>
  <c r="F372" i="11" s="1"/>
  <c r="D373" i="11"/>
  <c r="C373" i="11"/>
  <c r="C372" i="11" s="1"/>
  <c r="G371" i="11"/>
  <c r="E371" i="11"/>
  <c r="E370" i="11" s="1"/>
  <c r="E369" i="11" s="1"/>
  <c r="G370" i="11"/>
  <c r="G369" i="11" s="1"/>
  <c r="F370" i="11"/>
  <c r="F369" i="11" s="1"/>
  <c r="D370" i="11"/>
  <c r="D369" i="11" s="1"/>
  <c r="C370" i="11"/>
  <c r="C369" i="11" s="1"/>
  <c r="G368" i="11"/>
  <c r="G367" i="11" s="1"/>
  <c r="G366" i="11" s="1"/>
  <c r="G365" i="11" s="1"/>
  <c r="E368" i="11"/>
  <c r="F367" i="11"/>
  <c r="F366" i="11" s="1"/>
  <c r="F365" i="11" s="1"/>
  <c r="E367" i="11"/>
  <c r="E366" i="11" s="1"/>
  <c r="E365" i="11" s="1"/>
  <c r="D367" i="11"/>
  <c r="C367" i="11"/>
  <c r="D366" i="11"/>
  <c r="D365" i="11" s="1"/>
  <c r="C366" i="11"/>
  <c r="C365" i="11" s="1"/>
  <c r="G364" i="11"/>
  <c r="E364" i="11"/>
  <c r="E363" i="11" s="1"/>
  <c r="G363" i="11"/>
  <c r="F363" i="11"/>
  <c r="D363" i="11"/>
  <c r="C363" i="11"/>
  <c r="H360" i="11"/>
  <c r="G360" i="11"/>
  <c r="G359" i="11" s="1"/>
  <c r="F359" i="11"/>
  <c r="F358" i="11" s="1"/>
  <c r="E359" i="11"/>
  <c r="D359" i="11"/>
  <c r="D358" i="11" s="1"/>
  <c r="C359" i="11"/>
  <c r="G358" i="11"/>
  <c r="C358" i="11"/>
  <c r="G356" i="11"/>
  <c r="E356" i="11"/>
  <c r="G355" i="11"/>
  <c r="E355" i="11"/>
  <c r="G354" i="11"/>
  <c r="E354" i="11"/>
  <c r="G353" i="11"/>
  <c r="H353" i="11" s="1"/>
  <c r="E353" i="11"/>
  <c r="G352" i="11"/>
  <c r="E352" i="11"/>
  <c r="F351" i="11"/>
  <c r="D351" i="11"/>
  <c r="C351" i="11"/>
  <c r="G350" i="11"/>
  <c r="E350" i="11"/>
  <c r="G349" i="11"/>
  <c r="E349" i="11"/>
  <c r="H349" i="11" s="1"/>
  <c r="G348" i="11"/>
  <c r="E348" i="11"/>
  <c r="H348" i="11" s="1"/>
  <c r="G347" i="11"/>
  <c r="E347" i="11"/>
  <c r="F346" i="11"/>
  <c r="D346" i="11"/>
  <c r="C346" i="11"/>
  <c r="G343" i="11"/>
  <c r="E343" i="11"/>
  <c r="E342" i="11" s="1"/>
  <c r="G342" i="11"/>
  <c r="F342" i="11"/>
  <c r="D342" i="11"/>
  <c r="C342" i="11"/>
  <c r="E341" i="11"/>
  <c r="G340" i="11"/>
  <c r="E340" i="11"/>
  <c r="H340" i="11" s="1"/>
  <c r="G339" i="11"/>
  <c r="E339" i="11"/>
  <c r="H339" i="11" s="1"/>
  <c r="G338" i="11"/>
  <c r="E338" i="11"/>
  <c r="H338" i="11" s="1"/>
  <c r="G337" i="11"/>
  <c r="E337" i="11"/>
  <c r="H337" i="11" s="1"/>
  <c r="D336" i="11"/>
  <c r="C336" i="11"/>
  <c r="G335" i="11"/>
  <c r="E335" i="11"/>
  <c r="G334" i="11"/>
  <c r="E334" i="11"/>
  <c r="G333" i="11"/>
  <c r="E333" i="11"/>
  <c r="F332" i="11"/>
  <c r="D332" i="11"/>
  <c r="C332" i="11"/>
  <c r="C331" i="11" s="1"/>
  <c r="C330" i="11" s="1"/>
  <c r="G329" i="11"/>
  <c r="E329" i="11"/>
  <c r="E328" i="11" s="1"/>
  <c r="F328" i="11"/>
  <c r="D328" i="11"/>
  <c r="C328" i="11"/>
  <c r="G327" i="11"/>
  <c r="E327" i="11"/>
  <c r="H327" i="11" s="1"/>
  <c r="G326" i="11"/>
  <c r="H326" i="11" s="1"/>
  <c r="E326" i="11"/>
  <c r="H325" i="11"/>
  <c r="E325" i="11"/>
  <c r="E324" i="11"/>
  <c r="G323" i="11"/>
  <c r="E323" i="11"/>
  <c r="F322" i="11"/>
  <c r="D322" i="11"/>
  <c r="C322" i="11"/>
  <c r="G321" i="11"/>
  <c r="E321" i="11"/>
  <c r="G320" i="11"/>
  <c r="E320" i="11"/>
  <c r="H320" i="11" s="1"/>
  <c r="G319" i="11"/>
  <c r="E319" i="11"/>
  <c r="F318" i="11"/>
  <c r="D318" i="11"/>
  <c r="C318" i="11"/>
  <c r="G317" i="11"/>
  <c r="H317" i="11" s="1"/>
  <c r="E317" i="11"/>
  <c r="G316" i="11"/>
  <c r="E316" i="11"/>
  <c r="F315" i="11"/>
  <c r="E315" i="11"/>
  <c r="D315" i="11"/>
  <c r="C315" i="11"/>
  <c r="C314" i="11"/>
  <c r="C313" i="11" s="1"/>
  <c r="G311" i="11"/>
  <c r="H311" i="11" s="1"/>
  <c r="G310" i="11"/>
  <c r="H310" i="11" s="1"/>
  <c r="G309" i="11"/>
  <c r="H309" i="11" s="1"/>
  <c r="G308" i="11"/>
  <c r="H308" i="11" s="1"/>
  <c r="G307" i="11"/>
  <c r="H307" i="11" s="1"/>
  <c r="C306" i="11"/>
  <c r="G305" i="11"/>
  <c r="E305" i="11"/>
  <c r="G304" i="11"/>
  <c r="E304" i="11"/>
  <c r="G303" i="11"/>
  <c r="E303" i="11"/>
  <c r="F302" i="11"/>
  <c r="D302" i="11"/>
  <c r="C302" i="11"/>
  <c r="G301" i="11"/>
  <c r="H301" i="11" s="1"/>
  <c r="G300" i="11"/>
  <c r="E300" i="11"/>
  <c r="H300" i="11" s="1"/>
  <c r="E299" i="11"/>
  <c r="G298" i="11"/>
  <c r="E298" i="11"/>
  <c r="F297" i="11"/>
  <c r="D297" i="11"/>
  <c r="C297" i="11"/>
  <c r="E293" i="11"/>
  <c r="G292" i="11"/>
  <c r="F292" i="11"/>
  <c r="F291" i="11" s="1"/>
  <c r="D292" i="11"/>
  <c r="D291" i="11" s="1"/>
  <c r="C292" i="11"/>
  <c r="G291" i="11"/>
  <c r="C291" i="11"/>
  <c r="G290" i="11"/>
  <c r="G289" i="11" s="1"/>
  <c r="G288" i="11" s="1"/>
  <c r="E290" i="11"/>
  <c r="F289" i="11"/>
  <c r="F288" i="11" s="1"/>
  <c r="E289" i="11"/>
  <c r="E288" i="11" s="1"/>
  <c r="D289" i="11"/>
  <c r="D288" i="11" s="1"/>
  <c r="C289" i="11"/>
  <c r="C288" i="11"/>
  <c r="G287" i="11"/>
  <c r="G286" i="11" s="1"/>
  <c r="G285" i="11" s="1"/>
  <c r="E287" i="11"/>
  <c r="F286" i="11"/>
  <c r="F285" i="11" s="1"/>
  <c r="D286" i="11"/>
  <c r="D285" i="11" s="1"/>
  <c r="C286" i="11"/>
  <c r="C285" i="11"/>
  <c r="G284" i="11"/>
  <c r="G283" i="11" s="1"/>
  <c r="G282" i="11" s="1"/>
  <c r="E284" i="11"/>
  <c r="E283" i="11" s="1"/>
  <c r="E282" i="11" s="1"/>
  <c r="D283" i="11"/>
  <c r="D282" i="11" s="1"/>
  <c r="C283" i="11"/>
  <c r="C282" i="11" s="1"/>
  <c r="F282" i="11"/>
  <c r="G278" i="11"/>
  <c r="E278" i="11"/>
  <c r="F277" i="11"/>
  <c r="F276" i="11" s="1"/>
  <c r="E277" i="11"/>
  <c r="E276" i="11" s="1"/>
  <c r="D277" i="11"/>
  <c r="C277" i="11"/>
  <c r="C276" i="11" s="1"/>
  <c r="D276" i="11"/>
  <c r="G275" i="11"/>
  <c r="E275" i="11"/>
  <c r="F274" i="11"/>
  <c r="F273" i="11" s="1"/>
  <c r="E274" i="11"/>
  <c r="E273" i="11" s="1"/>
  <c r="D274" i="11"/>
  <c r="C274" i="11"/>
  <c r="D273" i="11"/>
  <c r="C273" i="11"/>
  <c r="G272" i="11"/>
  <c r="E272" i="11"/>
  <c r="G271" i="11"/>
  <c r="E271" i="11"/>
  <c r="G270" i="11"/>
  <c r="E270" i="11"/>
  <c r="E269" i="11" s="1"/>
  <c r="E267" i="11" s="1"/>
  <c r="C269" i="11"/>
  <c r="G268" i="11"/>
  <c r="E268" i="11"/>
  <c r="C267" i="11"/>
  <c r="G266" i="11"/>
  <c r="E266" i="11"/>
  <c r="G265" i="11"/>
  <c r="H265" i="11" s="1"/>
  <c r="H264" i="11" s="1"/>
  <c r="E265" i="11"/>
  <c r="F264" i="11"/>
  <c r="D264" i="11"/>
  <c r="C264" i="11"/>
  <c r="G263" i="11"/>
  <c r="E263" i="11"/>
  <c r="G262" i="11"/>
  <c r="E262" i="11"/>
  <c r="G261" i="11"/>
  <c r="E261" i="11"/>
  <c r="E260" i="11" s="1"/>
  <c r="F260" i="11"/>
  <c r="D260" i="11"/>
  <c r="C260" i="11"/>
  <c r="E258" i="11"/>
  <c r="F257" i="11"/>
  <c r="E257" i="11"/>
  <c r="D257" i="11"/>
  <c r="C257" i="11"/>
  <c r="G256" i="11"/>
  <c r="G255" i="11"/>
  <c r="G254" i="11"/>
  <c r="G253" i="11"/>
  <c r="E252" i="11"/>
  <c r="G251" i="11"/>
  <c r="G249" i="11" s="1"/>
  <c r="F251" i="11"/>
  <c r="F249" i="11" s="1"/>
  <c r="D251" i="11"/>
  <c r="D249" i="11" s="1"/>
  <c r="D248" i="11" s="1"/>
  <c r="C251" i="11"/>
  <c r="C249" i="11" s="1"/>
  <c r="C248" i="11" s="1"/>
  <c r="H247" i="11"/>
  <c r="E247" i="11"/>
  <c r="H246" i="11"/>
  <c r="E246" i="11"/>
  <c r="G245" i="11"/>
  <c r="E245" i="11"/>
  <c r="E244" i="11" s="1"/>
  <c r="E243" i="11" s="1"/>
  <c r="F244" i="11"/>
  <c r="F243" i="11" s="1"/>
  <c r="D244" i="11"/>
  <c r="D243" i="11" s="1"/>
  <c r="C244" i="11"/>
  <c r="C243" i="11" s="1"/>
  <c r="G242" i="11"/>
  <c r="E242" i="11"/>
  <c r="G241" i="11"/>
  <c r="E241" i="11"/>
  <c r="G240" i="11"/>
  <c r="E240" i="11"/>
  <c r="G239" i="11"/>
  <c r="E239" i="11"/>
  <c r="E238" i="11" s="1"/>
  <c r="E237" i="11" s="1"/>
  <c r="D238" i="11"/>
  <c r="D237" i="11" s="1"/>
  <c r="C238" i="11"/>
  <c r="F237" i="11"/>
  <c r="C237" i="11"/>
  <c r="G236" i="11"/>
  <c r="F235" i="11"/>
  <c r="E235" i="11"/>
  <c r="D235" i="11"/>
  <c r="C235" i="11"/>
  <c r="G234" i="11"/>
  <c r="H233" i="11" s="1"/>
  <c r="E234" i="11"/>
  <c r="E233" i="11" s="1"/>
  <c r="G233" i="11"/>
  <c r="F233" i="11"/>
  <c r="D233" i="11"/>
  <c r="C233" i="11"/>
  <c r="G231" i="11"/>
  <c r="F230" i="11"/>
  <c r="F229" i="11" s="1"/>
  <c r="E230" i="11"/>
  <c r="E229" i="11" s="1"/>
  <c r="D230" i="11"/>
  <c r="D229" i="11" s="1"/>
  <c r="C230" i="11"/>
  <c r="C229" i="11"/>
  <c r="H227" i="11"/>
  <c r="H226" i="11" s="1"/>
  <c r="G227" i="11"/>
  <c r="G226" i="11" s="1"/>
  <c r="F227" i="11"/>
  <c r="F226" i="11" s="1"/>
  <c r="E227" i="11"/>
  <c r="E226" i="11" s="1"/>
  <c r="D227" i="11"/>
  <c r="D226" i="11" s="1"/>
  <c r="C227" i="11"/>
  <c r="C226" i="11" s="1"/>
  <c r="D223" i="11"/>
  <c r="C224" i="11"/>
  <c r="C223" i="11" s="1"/>
  <c r="E223" i="11"/>
  <c r="G222" i="11"/>
  <c r="H222" i="11" s="1"/>
  <c r="G221" i="11"/>
  <c r="H221" i="11" s="1"/>
  <c r="G220" i="11"/>
  <c r="H220" i="11" s="1"/>
  <c r="C219" i="11"/>
  <c r="F217" i="11"/>
  <c r="E217" i="11"/>
  <c r="D217" i="11"/>
  <c r="C217" i="11"/>
  <c r="G215" i="11"/>
  <c r="G213" i="11"/>
  <c r="H213" i="11" s="1"/>
  <c r="G212" i="11"/>
  <c r="G211" i="11"/>
  <c r="G210" i="11"/>
  <c r="E210" i="11"/>
  <c r="E208" i="11" s="1"/>
  <c r="G209" i="11"/>
  <c r="F208" i="11"/>
  <c r="D208" i="11"/>
  <c r="C208" i="11"/>
  <c r="G207" i="11"/>
  <c r="E207" i="11"/>
  <c r="H207" i="11" s="1"/>
  <c r="E206" i="11"/>
  <c r="E205" i="11" s="1"/>
  <c r="G205" i="11"/>
  <c r="F205" i="11"/>
  <c r="D205" i="11"/>
  <c r="C205" i="11"/>
  <c r="G204" i="11"/>
  <c r="H204" i="11" s="1"/>
  <c r="G203" i="11"/>
  <c r="E203" i="11"/>
  <c r="G202" i="11"/>
  <c r="E202" i="11"/>
  <c r="F201" i="11"/>
  <c r="F200" i="11" s="1"/>
  <c r="D201" i="11"/>
  <c r="D200" i="11" s="1"/>
  <c r="C201" i="11"/>
  <c r="C200" i="11" s="1"/>
  <c r="G197" i="11"/>
  <c r="G196" i="11"/>
  <c r="E195" i="11"/>
  <c r="D195" i="11"/>
  <c r="C195" i="11"/>
  <c r="G194" i="11"/>
  <c r="H194" i="11" s="1"/>
  <c r="E194" i="11"/>
  <c r="G193" i="11"/>
  <c r="E193" i="11"/>
  <c r="G192" i="11"/>
  <c r="E192" i="11"/>
  <c r="H192" i="11" s="1"/>
  <c r="G191" i="11"/>
  <c r="E191" i="11"/>
  <c r="G190" i="11"/>
  <c r="E190" i="11"/>
  <c r="G189" i="11"/>
  <c r="E189" i="11"/>
  <c r="G188" i="11"/>
  <c r="E188" i="11"/>
  <c r="G187" i="11"/>
  <c r="E187" i="11"/>
  <c r="G186" i="11"/>
  <c r="E186" i="11"/>
  <c r="E185" i="11" s="1"/>
  <c r="E184" i="11" s="1"/>
  <c r="E167" i="11" s="1"/>
  <c r="G183" i="11"/>
  <c r="E183" i="11"/>
  <c r="E182" i="11" s="1"/>
  <c r="F182" i="11"/>
  <c r="D182" i="11"/>
  <c r="C182" i="11"/>
  <c r="G181" i="11"/>
  <c r="H181" i="11" s="1"/>
  <c r="G180" i="11"/>
  <c r="H180" i="11" s="1"/>
  <c r="F179" i="11"/>
  <c r="E179" i="11"/>
  <c r="D179" i="11"/>
  <c r="C179" i="11"/>
  <c r="G178" i="11"/>
  <c r="E178" i="11"/>
  <c r="G177" i="11"/>
  <c r="H176" i="11" s="1"/>
  <c r="E177" i="11"/>
  <c r="F176" i="11"/>
  <c r="D176" i="11"/>
  <c r="C176" i="11"/>
  <c r="G175" i="11"/>
  <c r="E175" i="11"/>
  <c r="H175" i="11" s="1"/>
  <c r="E173" i="11"/>
  <c r="E172" i="11"/>
  <c r="H170" i="11"/>
  <c r="E171" i="11"/>
  <c r="E170" i="11" s="1"/>
  <c r="G170" i="11"/>
  <c r="G168" i="11" s="1"/>
  <c r="F170" i="11"/>
  <c r="D170" i="11"/>
  <c r="C170" i="11"/>
  <c r="H169" i="11"/>
  <c r="G165" i="11"/>
  <c r="H164" i="11" s="1"/>
  <c r="E165" i="11"/>
  <c r="F164" i="11"/>
  <c r="E164" i="11"/>
  <c r="D164" i="11"/>
  <c r="C164" i="11"/>
  <c r="G163" i="11"/>
  <c r="E163" i="11"/>
  <c r="E162" i="11" s="1"/>
  <c r="G162" i="11"/>
  <c r="F162" i="11"/>
  <c r="D162" i="11"/>
  <c r="C162" i="11"/>
  <c r="G161" i="11"/>
  <c r="C161" i="11"/>
  <c r="C160" i="11" s="1"/>
  <c r="C159" i="11" s="1"/>
  <c r="F160" i="11"/>
  <c r="G160" i="11" s="1"/>
  <c r="G159" i="11" s="1"/>
  <c r="D160" i="11"/>
  <c r="D159" i="11" s="1"/>
  <c r="G158" i="11"/>
  <c r="E158" i="11"/>
  <c r="H158" i="11" s="1"/>
  <c r="G157" i="11"/>
  <c r="C157" i="11"/>
  <c r="E157" i="11" s="1"/>
  <c r="F156" i="11"/>
  <c r="D156" i="11"/>
  <c r="G155" i="11"/>
  <c r="E155" i="11"/>
  <c r="G154" i="11"/>
  <c r="E154" i="11"/>
  <c r="F153" i="11"/>
  <c r="D153" i="11"/>
  <c r="E151" i="11"/>
  <c r="G150" i="11"/>
  <c r="E150" i="11"/>
  <c r="D149" i="11"/>
  <c r="C149" i="11"/>
  <c r="C148" i="11" s="1"/>
  <c r="D148" i="11"/>
  <c r="G147" i="11"/>
  <c r="H146" i="11" s="1"/>
  <c r="E147" i="11"/>
  <c r="F146" i="11"/>
  <c r="E146" i="11"/>
  <c r="D146" i="11"/>
  <c r="C146" i="11"/>
  <c r="G145" i="11"/>
  <c r="E145" i="11"/>
  <c r="E144" i="11"/>
  <c r="G144" i="11" s="1"/>
  <c r="H144" i="11" s="1"/>
  <c r="G143" i="11"/>
  <c r="H143" i="11" s="1"/>
  <c r="E143" i="11"/>
  <c r="D142" i="11"/>
  <c r="D141" i="11" s="1"/>
  <c r="D140" i="11" s="1"/>
  <c r="C142" i="11"/>
  <c r="C141" i="11" s="1"/>
  <c r="F141" i="11"/>
  <c r="G139" i="11"/>
  <c r="H138" i="11" s="1"/>
  <c r="G138" i="11"/>
  <c r="F138" i="11"/>
  <c r="E138" i="11"/>
  <c r="D138" i="11"/>
  <c r="C138" i="11"/>
  <c r="G137" i="11"/>
  <c r="E137" i="11"/>
  <c r="G135" i="11"/>
  <c r="H134" i="11" s="1"/>
  <c r="H133" i="11" s="1"/>
  <c r="E135" i="11"/>
  <c r="G134" i="11"/>
  <c r="G133" i="11" s="1"/>
  <c r="F134" i="11"/>
  <c r="E134" i="11"/>
  <c r="E133" i="11" s="1"/>
  <c r="E132" i="11" s="1"/>
  <c r="D134" i="11"/>
  <c r="D133" i="11" s="1"/>
  <c r="D132" i="11" s="1"/>
  <c r="C134" i="11"/>
  <c r="C133" i="11" s="1"/>
  <c r="G131" i="11"/>
  <c r="H131" i="11" s="1"/>
  <c r="H130" i="11" s="1"/>
  <c r="E131" i="11"/>
  <c r="F130" i="11"/>
  <c r="E130" i="11"/>
  <c r="D130" i="11"/>
  <c r="C130" i="11"/>
  <c r="G129" i="11"/>
  <c r="E129" i="11"/>
  <c r="F128" i="11"/>
  <c r="E128" i="11"/>
  <c r="D128" i="11"/>
  <c r="C128" i="11"/>
  <c r="G127" i="11"/>
  <c r="H127" i="11" s="1"/>
  <c r="H126" i="11" s="1"/>
  <c r="E127" i="11"/>
  <c r="F126" i="11"/>
  <c r="E126" i="11"/>
  <c r="D126" i="11"/>
  <c r="C126" i="11"/>
  <c r="G125" i="11"/>
  <c r="H125" i="11" s="1"/>
  <c r="E125" i="11"/>
  <c r="G124" i="11"/>
  <c r="H124" i="11" s="1"/>
  <c r="E124" i="11"/>
  <c r="G123" i="11"/>
  <c r="E123" i="11"/>
  <c r="F122" i="11"/>
  <c r="F121" i="11" s="1"/>
  <c r="E122" i="11"/>
  <c r="E121" i="11" s="1"/>
  <c r="D122" i="11"/>
  <c r="C122" i="11"/>
  <c r="D121" i="11"/>
  <c r="C121" i="11"/>
  <c r="G120" i="11"/>
  <c r="H120" i="11" s="1"/>
  <c r="E120" i="11"/>
  <c r="H119" i="11"/>
  <c r="G119" i="11"/>
  <c r="E119" i="11"/>
  <c r="G118" i="11"/>
  <c r="H118" i="11" s="1"/>
  <c r="E118" i="11"/>
  <c r="G117" i="11"/>
  <c r="H117" i="11" s="1"/>
  <c r="E117" i="11"/>
  <c r="F116" i="11"/>
  <c r="E116" i="11"/>
  <c r="D116" i="11"/>
  <c r="C116" i="11"/>
  <c r="G114" i="11"/>
  <c r="H114" i="11" s="1"/>
  <c r="E114" i="11"/>
  <c r="G113" i="11"/>
  <c r="E113" i="11"/>
  <c r="H113" i="11" s="1"/>
  <c r="F112" i="11"/>
  <c r="D112" i="11"/>
  <c r="C112" i="11"/>
  <c r="G111" i="11"/>
  <c r="H111" i="11" s="1"/>
  <c r="E111" i="11"/>
  <c r="G110" i="11"/>
  <c r="E110" i="11"/>
  <c r="F109" i="11"/>
  <c r="D109" i="11"/>
  <c r="C109" i="11"/>
  <c r="E108" i="11"/>
  <c r="F107" i="11"/>
  <c r="D107" i="11"/>
  <c r="C107" i="11"/>
  <c r="E106" i="11"/>
  <c r="E105" i="11" s="1"/>
  <c r="H105" i="11"/>
  <c r="F105" i="11"/>
  <c r="F103" i="11" s="1"/>
  <c r="D105" i="11"/>
  <c r="D103" i="11" s="1"/>
  <c r="D94" i="11" s="1"/>
  <c r="C105" i="11"/>
  <c r="G104" i="11"/>
  <c r="E104" i="11"/>
  <c r="H104" i="11" s="1"/>
  <c r="H103" i="11" s="1"/>
  <c r="C103" i="11"/>
  <c r="G102" i="11"/>
  <c r="E102" i="11"/>
  <c r="H102" i="11" s="1"/>
  <c r="G101" i="11"/>
  <c r="E101" i="11"/>
  <c r="H101" i="11" s="1"/>
  <c r="H100" i="11" s="1"/>
  <c r="E99" i="11"/>
  <c r="H99" i="11" s="1"/>
  <c r="G98" i="11"/>
  <c r="E98" i="11"/>
  <c r="H98" i="11" s="1"/>
  <c r="G97" i="11"/>
  <c r="H97" i="11" s="1"/>
  <c r="G96" i="11"/>
  <c r="E96" i="11"/>
  <c r="H96" i="11" s="1"/>
  <c r="C95" i="11"/>
  <c r="C94" i="11" s="1"/>
  <c r="G92" i="11"/>
  <c r="H92" i="11" s="1"/>
  <c r="H91" i="11" s="1"/>
  <c r="F91" i="11"/>
  <c r="E91" i="11"/>
  <c r="D91" i="11"/>
  <c r="C91" i="11"/>
  <c r="G90" i="11"/>
  <c r="E90" i="11"/>
  <c r="F89" i="11"/>
  <c r="F88" i="11" s="1"/>
  <c r="D89" i="11"/>
  <c r="C89" i="11"/>
  <c r="D88" i="11"/>
  <c r="C88" i="11"/>
  <c r="G87" i="11"/>
  <c r="F86" i="11"/>
  <c r="E86" i="11"/>
  <c r="D86" i="11"/>
  <c r="C86" i="11"/>
  <c r="G85" i="11"/>
  <c r="E85" i="11"/>
  <c r="H85" i="11" s="1"/>
  <c r="H84" i="11" s="1"/>
  <c r="F84" i="11"/>
  <c r="D84" i="11"/>
  <c r="C84" i="11"/>
  <c r="G82" i="11"/>
  <c r="E82" i="11"/>
  <c r="G81" i="11"/>
  <c r="F81" i="11"/>
  <c r="D81" i="11"/>
  <c r="C81" i="11"/>
  <c r="G80" i="11"/>
  <c r="E80" i="11"/>
  <c r="F79" i="11"/>
  <c r="E79" i="11"/>
  <c r="D79" i="11"/>
  <c r="D78" i="11" s="1"/>
  <c r="C79" i="11"/>
  <c r="F78" i="11"/>
  <c r="C78" i="11"/>
  <c r="G77" i="11"/>
  <c r="E77" i="11"/>
  <c r="F76" i="11"/>
  <c r="F75" i="11" s="1"/>
  <c r="D76" i="11"/>
  <c r="D75" i="11" s="1"/>
  <c r="C76" i="11"/>
  <c r="C75" i="11" s="1"/>
  <c r="G74" i="11"/>
  <c r="E74" i="11"/>
  <c r="H74" i="11" s="1"/>
  <c r="G73" i="11"/>
  <c r="E73" i="11"/>
  <c r="H73" i="11" s="1"/>
  <c r="G72" i="11"/>
  <c r="E72" i="11"/>
  <c r="H72" i="11" s="1"/>
  <c r="F71" i="11"/>
  <c r="D71" i="11"/>
  <c r="C71" i="11"/>
  <c r="G70" i="11"/>
  <c r="E70" i="11"/>
  <c r="F69" i="11"/>
  <c r="F68" i="11" s="1"/>
  <c r="D69" i="11"/>
  <c r="C69" i="11"/>
  <c r="D68" i="11"/>
  <c r="C68" i="11"/>
  <c r="G66" i="11"/>
  <c r="E66" i="11"/>
  <c r="G65" i="11"/>
  <c r="F65" i="11"/>
  <c r="D65" i="11"/>
  <c r="C65" i="11"/>
  <c r="G64" i="11"/>
  <c r="E64" i="11"/>
  <c r="H64" i="11" s="1"/>
  <c r="G63" i="11"/>
  <c r="E63" i="11"/>
  <c r="H63" i="11" s="1"/>
  <c r="G62" i="11"/>
  <c r="E62" i="11"/>
  <c r="F61" i="11"/>
  <c r="D61" i="11"/>
  <c r="C61" i="11"/>
  <c r="G60" i="11"/>
  <c r="G58" i="11"/>
  <c r="E58" i="11"/>
  <c r="G56" i="11"/>
  <c r="E56" i="11"/>
  <c r="H56" i="11" s="1"/>
  <c r="G55" i="11"/>
  <c r="E55" i="11"/>
  <c r="H55" i="11" s="1"/>
  <c r="E54" i="11"/>
  <c r="H54" i="11" s="1"/>
  <c r="G53" i="11"/>
  <c r="E53" i="11"/>
  <c r="F52" i="11"/>
  <c r="F51" i="11" s="1"/>
  <c r="D52" i="11"/>
  <c r="C52" i="11"/>
  <c r="C51" i="11" s="1"/>
  <c r="D51" i="11"/>
  <c r="G50" i="11"/>
  <c r="E50" i="11"/>
  <c r="G49" i="11"/>
  <c r="E49" i="11"/>
  <c r="F48" i="11"/>
  <c r="D48" i="11"/>
  <c r="C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H38" i="11" s="1"/>
  <c r="G37" i="11"/>
  <c r="E37" i="11"/>
  <c r="H37" i="11" s="1"/>
  <c r="G36" i="11"/>
  <c r="E36" i="11"/>
  <c r="H36" i="11" s="1"/>
  <c r="G35" i="11"/>
  <c r="E35" i="11"/>
  <c r="H35" i="11" s="1"/>
  <c r="G34" i="11"/>
  <c r="E34" i="11"/>
  <c r="H34" i="11" s="1"/>
  <c r="E33" i="11"/>
  <c r="H33" i="11" s="1"/>
  <c r="E32" i="11"/>
  <c r="H32" i="11" s="1"/>
  <c r="G31" i="11"/>
  <c r="E31" i="11"/>
  <c r="H31" i="11" s="1"/>
  <c r="G30" i="11"/>
  <c r="E30" i="11"/>
  <c r="H30" i="11" s="1"/>
  <c r="G29" i="11"/>
  <c r="E29" i="11"/>
  <c r="H29" i="11" s="1"/>
  <c r="G28" i="11"/>
  <c r="E28" i="11"/>
  <c r="H28" i="11" s="1"/>
  <c r="G27" i="11"/>
  <c r="E27" i="11"/>
  <c r="G25" i="11"/>
  <c r="H25" i="11" s="1"/>
  <c r="E25" i="11"/>
  <c r="E22" i="11"/>
  <c r="G21" i="11"/>
  <c r="E21" i="11"/>
  <c r="F20" i="11"/>
  <c r="F17" i="11" s="1"/>
  <c r="D20" i="11"/>
  <c r="C20" i="11"/>
  <c r="G19" i="11"/>
  <c r="H19" i="11" s="1"/>
  <c r="C18" i="11"/>
  <c r="H18" i="11" s="1"/>
  <c r="G14" i="11"/>
  <c r="G13" i="11" s="1"/>
  <c r="E14" i="11"/>
  <c r="D13" i="11"/>
  <c r="C13" i="11"/>
  <c r="E394" i="11" l="1"/>
  <c r="H39" i="11"/>
  <c r="H40" i="11"/>
  <c r="H41" i="11"/>
  <c r="H42" i="11"/>
  <c r="H43" i="11"/>
  <c r="H44" i="11"/>
  <c r="H45" i="11"/>
  <c r="H46" i="11"/>
  <c r="H47" i="11"/>
  <c r="H27" i="11"/>
  <c r="E26" i="11"/>
  <c r="E24" i="11" s="1"/>
  <c r="E23" i="11" s="1"/>
  <c r="F400" i="11"/>
  <c r="F401" i="11"/>
  <c r="G400" i="11"/>
  <c r="G401" i="11"/>
  <c r="H150" i="11"/>
  <c r="H354" i="11"/>
  <c r="D345" i="11"/>
  <c r="D344" i="11" s="1"/>
  <c r="E13" i="11"/>
  <c r="H14" i="11"/>
  <c r="G59" i="11"/>
  <c r="H60" i="11"/>
  <c r="E65" i="11"/>
  <c r="H66" i="11"/>
  <c r="E89" i="11"/>
  <c r="E88" i="11" s="1"/>
  <c r="E83" i="11" s="1"/>
  <c r="H90" i="11"/>
  <c r="H168" i="11"/>
  <c r="H188" i="11"/>
  <c r="E201" i="11"/>
  <c r="E200" i="11" s="1"/>
  <c r="G219" i="11"/>
  <c r="C232" i="11"/>
  <c r="C259" i="11"/>
  <c r="D259" i="11"/>
  <c r="D166" i="11" s="1"/>
  <c r="D445" i="11" s="1"/>
  <c r="E297" i="11"/>
  <c r="H347" i="11"/>
  <c r="H346" i="11" s="1"/>
  <c r="H374" i="11"/>
  <c r="H378" i="11"/>
  <c r="D379" i="11"/>
  <c r="F379" i="11"/>
  <c r="H151" i="11"/>
  <c r="G280" i="11"/>
  <c r="G279" i="11" s="1"/>
  <c r="H21" i="11"/>
  <c r="H49" i="11"/>
  <c r="H50" i="11"/>
  <c r="E52" i="11"/>
  <c r="E51" i="11" s="1"/>
  <c r="H53" i="11"/>
  <c r="H58" i="11"/>
  <c r="H65" i="11"/>
  <c r="E69" i="11"/>
  <c r="E68" i="11" s="1"/>
  <c r="H70" i="11"/>
  <c r="H69" i="11" s="1"/>
  <c r="H68" i="11" s="1"/>
  <c r="E76" i="11"/>
  <c r="E75" i="11" s="1"/>
  <c r="H77" i="11"/>
  <c r="H76" i="11" s="1"/>
  <c r="H75" i="11" s="1"/>
  <c r="H80" i="11"/>
  <c r="H79" i="11" s="1"/>
  <c r="H78" i="11" s="1"/>
  <c r="E81" i="11"/>
  <c r="H82" i="11"/>
  <c r="H81" i="11" s="1"/>
  <c r="E84" i="11"/>
  <c r="H89" i="11"/>
  <c r="H88" i="11" s="1"/>
  <c r="H83" i="11" s="1"/>
  <c r="H110" i="11"/>
  <c r="H112" i="11"/>
  <c r="H123" i="11"/>
  <c r="H122" i="11" s="1"/>
  <c r="H121" i="11" s="1"/>
  <c r="H129" i="11"/>
  <c r="H128" i="11" s="1"/>
  <c r="E142" i="11"/>
  <c r="E141" i="11" s="1"/>
  <c r="G179" i="11"/>
  <c r="G373" i="11"/>
  <c r="G372" i="11" s="1"/>
  <c r="G408" i="11"/>
  <c r="G407" i="11" s="1"/>
  <c r="C403" i="11"/>
  <c r="C402" i="11" s="1"/>
  <c r="C401" i="11" s="1"/>
  <c r="C400" i="11" s="1"/>
  <c r="E404" i="11"/>
  <c r="H404" i="11" s="1"/>
  <c r="H403" i="11" s="1"/>
  <c r="H402" i="11" s="1"/>
  <c r="H401" i="11" s="1"/>
  <c r="H412" i="11"/>
  <c r="H408" i="11" s="1"/>
  <c r="H407" i="11" s="1"/>
  <c r="E109" i="11"/>
  <c r="E107" i="11"/>
  <c r="H108" i="11"/>
  <c r="H107" i="11" s="1"/>
  <c r="E78" i="11"/>
  <c r="D17" i="11"/>
  <c r="D15" i="11" s="1"/>
  <c r="E20" i="11"/>
  <c r="E17" i="11" s="1"/>
  <c r="H87" i="11"/>
  <c r="H86" i="11" s="1"/>
  <c r="G86" i="11"/>
  <c r="G109" i="11"/>
  <c r="G214" i="11"/>
  <c r="H214" i="11"/>
  <c r="E232" i="11"/>
  <c r="H251" i="11"/>
  <c r="H249" i="11" s="1"/>
  <c r="H248" i="11" s="1"/>
  <c r="H257" i="11"/>
  <c r="G257" i="11"/>
  <c r="G248" i="11" s="1"/>
  <c r="E103" i="11"/>
  <c r="E94" i="11" s="1"/>
  <c r="C115" i="11"/>
  <c r="F149" i="11"/>
  <c r="F148" i="11" s="1"/>
  <c r="H163" i="11"/>
  <c r="H162" i="11" s="1"/>
  <c r="H191" i="11"/>
  <c r="H209" i="11"/>
  <c r="G208" i="11"/>
  <c r="H231" i="11"/>
  <c r="H230" i="11" s="1"/>
  <c r="H229" i="11" s="1"/>
  <c r="G230" i="11"/>
  <c r="G229" i="11" s="1"/>
  <c r="G332" i="11"/>
  <c r="H343" i="11"/>
  <c r="H342" i="11" s="1"/>
  <c r="H400" i="11"/>
  <c r="E48" i="11"/>
  <c r="E61" i="11"/>
  <c r="C67" i="11"/>
  <c r="E71" i="11"/>
  <c r="G100" i="11"/>
  <c r="E112" i="11"/>
  <c r="H116" i="11"/>
  <c r="D115" i="11"/>
  <c r="H136" i="11"/>
  <c r="H132" i="11" s="1"/>
  <c r="G136" i="11"/>
  <c r="G132" i="11" s="1"/>
  <c r="E149" i="11"/>
  <c r="E148" i="11" s="1"/>
  <c r="E156" i="11"/>
  <c r="E153" i="11" s="1"/>
  <c r="E176" i="11"/>
  <c r="H186" i="11"/>
  <c r="H189" i="11"/>
  <c r="C216" i="11"/>
  <c r="C214" i="11" s="1"/>
  <c r="C167" i="11" s="1"/>
  <c r="H236" i="11"/>
  <c r="H235" i="11" s="1"/>
  <c r="G235" i="11"/>
  <c r="F232" i="11"/>
  <c r="H284" i="11"/>
  <c r="H283" i="11" s="1"/>
  <c r="H282" i="11" s="1"/>
  <c r="E302" i="11"/>
  <c r="F314" i="11"/>
  <c r="F313" i="11" s="1"/>
  <c r="H323" i="11"/>
  <c r="E322" i="11"/>
  <c r="C345" i="11"/>
  <c r="C344" i="11" s="1"/>
  <c r="F345" i="11"/>
  <c r="F344" i="11" s="1"/>
  <c r="H364" i="11"/>
  <c r="H363" i="11" s="1"/>
  <c r="H362" i="11" s="1"/>
  <c r="H361" i="11" s="1"/>
  <c r="H359" i="11" s="1"/>
  <c r="H358" i="11" s="1"/>
  <c r="H371" i="11"/>
  <c r="H370" i="11" s="1"/>
  <c r="H369" i="11" s="1"/>
  <c r="G380" i="11"/>
  <c r="G379" i="11" s="1"/>
  <c r="G387" i="11"/>
  <c r="E395" i="11"/>
  <c r="H395" i="11"/>
  <c r="F331" i="11"/>
  <c r="F330" i="11" s="1"/>
  <c r="G103" i="11"/>
  <c r="E251" i="11"/>
  <c r="E249" i="11" s="1"/>
  <c r="E248" i="11" s="1"/>
  <c r="G260" i="11"/>
  <c r="E264" i="11"/>
  <c r="H278" i="11"/>
  <c r="H277" i="11" s="1"/>
  <c r="H276" i="11" s="1"/>
  <c r="H293" i="11"/>
  <c r="H292" i="11" s="1"/>
  <c r="H291" i="11" s="1"/>
  <c r="D314" i="11"/>
  <c r="D313" i="11" s="1"/>
  <c r="E332" i="11"/>
  <c r="E331" i="11" s="1"/>
  <c r="E330" i="11" s="1"/>
  <c r="E336" i="11"/>
  <c r="H352" i="11"/>
  <c r="H355" i="11"/>
  <c r="H356" i="11"/>
  <c r="E358" i="11"/>
  <c r="D372" i="11"/>
  <c r="E379" i="11"/>
  <c r="H381" i="11"/>
  <c r="H382" i="11"/>
  <c r="H386" i="11"/>
  <c r="H385" i="11" s="1"/>
  <c r="H384" i="11" s="1"/>
  <c r="H383" i="11" s="1"/>
  <c r="E388" i="11"/>
  <c r="E387" i="11" s="1"/>
  <c r="H390" i="11"/>
  <c r="H287" i="11"/>
  <c r="H286" i="11" s="1"/>
  <c r="H285" i="11" s="1"/>
  <c r="G277" i="11"/>
  <c r="G276" i="11" s="1"/>
  <c r="G351" i="11"/>
  <c r="H350" i="11"/>
  <c r="H95" i="11"/>
  <c r="G95" i="11"/>
  <c r="G89" i="11"/>
  <c r="G88" i="11" s="1"/>
  <c r="F83" i="11"/>
  <c r="H149" i="11"/>
  <c r="H148" i="11" s="1"/>
  <c r="F140" i="11"/>
  <c r="F248" i="11"/>
  <c r="G341" i="11"/>
  <c r="H332" i="11"/>
  <c r="G76" i="11"/>
  <c r="G75" i="11" s="1"/>
  <c r="F67" i="11"/>
  <c r="F11" i="11" s="1"/>
  <c r="H71" i="11"/>
  <c r="F216" i="11"/>
  <c r="F115" i="11"/>
  <c r="H48" i="11"/>
  <c r="G48" i="11"/>
  <c r="G52" i="11"/>
  <c r="G51" i="11" s="1"/>
  <c r="H190" i="11"/>
  <c r="E216" i="11"/>
  <c r="D152" i="11"/>
  <c r="H187" i="11"/>
  <c r="D83" i="11"/>
  <c r="H193" i="11"/>
  <c r="G297" i="11"/>
  <c r="H297" i="11"/>
  <c r="H306" i="11"/>
  <c r="F295" i="11"/>
  <c r="G306" i="11"/>
  <c r="H302" i="11"/>
  <c r="H208" i="11"/>
  <c r="H201" i="11"/>
  <c r="H200" i="11" s="1"/>
  <c r="G185" i="11"/>
  <c r="G184" i="11" s="1"/>
  <c r="G112" i="11"/>
  <c r="H13" i="11"/>
  <c r="G22" i="11"/>
  <c r="H142" i="11"/>
  <c r="H141" i="11" s="1"/>
  <c r="C17" i="11"/>
  <c r="H59" i="11"/>
  <c r="D67" i="11"/>
  <c r="C83" i="11"/>
  <c r="H109" i="11"/>
  <c r="C140" i="11"/>
  <c r="H179" i="11"/>
  <c r="H52" i="11"/>
  <c r="H51" i="11" s="1"/>
  <c r="H26" i="11"/>
  <c r="H24" i="11" s="1"/>
  <c r="G26" i="11"/>
  <c r="G24" i="11" s="1"/>
  <c r="H62" i="11"/>
  <c r="H61" i="11" s="1"/>
  <c r="G61" i="11"/>
  <c r="G57" i="11" s="1"/>
  <c r="E115" i="11"/>
  <c r="E259" i="11"/>
  <c r="E166" i="11" s="1"/>
  <c r="G69" i="11"/>
  <c r="G68" i="11" s="1"/>
  <c r="G71" i="11"/>
  <c r="G79" i="11"/>
  <c r="G78" i="11" s="1"/>
  <c r="G84" i="11"/>
  <c r="G91" i="11"/>
  <c r="G130" i="11"/>
  <c r="C156" i="11"/>
  <c r="C153" i="11" s="1"/>
  <c r="C152" i="11" s="1"/>
  <c r="C93" i="11" s="1"/>
  <c r="G156" i="11"/>
  <c r="H156" i="11" s="1"/>
  <c r="H153" i="11" s="1"/>
  <c r="F159" i="11"/>
  <c r="F152" i="11" s="1"/>
  <c r="H195" i="11"/>
  <c r="G195" i="11"/>
  <c r="H261" i="11"/>
  <c r="H260" i="11" s="1"/>
  <c r="H290" i="11"/>
  <c r="H289" i="11" s="1"/>
  <c r="H288" i="11" s="1"/>
  <c r="E292" i="11"/>
  <c r="E291" i="11" s="1"/>
  <c r="D296" i="11"/>
  <c r="D295" i="11" s="1"/>
  <c r="C296" i="11"/>
  <c r="C295" i="11" s="1"/>
  <c r="H316" i="11"/>
  <c r="H315" i="11" s="1"/>
  <c r="G315" i="11"/>
  <c r="E318" i="11"/>
  <c r="E314" i="11" s="1"/>
  <c r="E313" i="11" s="1"/>
  <c r="G322" i="11"/>
  <c r="H322" i="11"/>
  <c r="H274" i="11"/>
  <c r="H273" i="11" s="1"/>
  <c r="G274" i="11"/>
  <c r="G273" i="11" s="1"/>
  <c r="G126" i="11"/>
  <c r="G149" i="11"/>
  <c r="G148" i="11" s="1"/>
  <c r="E161" i="11"/>
  <c r="G164" i="11"/>
  <c r="G176" i="11"/>
  <c r="H182" i="11"/>
  <c r="G182" i="11"/>
  <c r="H205" i="11"/>
  <c r="H238" i="11"/>
  <c r="H237" i="11" s="1"/>
  <c r="G238" i="11"/>
  <c r="G237" i="11" s="1"/>
  <c r="G264" i="11"/>
  <c r="G116" i="11"/>
  <c r="G122" i="11"/>
  <c r="G121" i="11" s="1"/>
  <c r="G128" i="11"/>
  <c r="G146" i="11"/>
  <c r="G201" i="11"/>
  <c r="G200" i="11" s="1"/>
  <c r="D216" i="11"/>
  <c r="D232" i="11"/>
  <c r="H244" i="11"/>
  <c r="H243" i="11" s="1"/>
  <c r="G244" i="11"/>
  <c r="G243" i="11" s="1"/>
  <c r="E286" i="11"/>
  <c r="E285" i="11" s="1"/>
  <c r="G302" i="11"/>
  <c r="H319" i="11"/>
  <c r="H318" i="11" s="1"/>
  <c r="G318" i="11"/>
  <c r="H328" i="11"/>
  <c r="G328" i="11"/>
  <c r="E346" i="11"/>
  <c r="H368" i="11"/>
  <c r="H367" i="11" s="1"/>
  <c r="H366" i="11" s="1"/>
  <c r="H365" i="11" s="1"/>
  <c r="H389" i="11"/>
  <c r="H388" i="11" s="1"/>
  <c r="H387" i="11" s="1"/>
  <c r="E373" i="11"/>
  <c r="E372" i="11" s="1"/>
  <c r="H375" i="11"/>
  <c r="H373" i="11" s="1"/>
  <c r="H372" i="11" s="1"/>
  <c r="E351" i="11"/>
  <c r="D331" i="11"/>
  <c r="D330" i="11" s="1"/>
  <c r="G346" i="11"/>
  <c r="C357" i="11"/>
  <c r="F387" i="11"/>
  <c r="E445" i="11" l="1"/>
  <c r="E67" i="11"/>
  <c r="E140" i="11"/>
  <c r="H351" i="11"/>
  <c r="H345" i="11" s="1"/>
  <c r="H344" i="11" s="1"/>
  <c r="H115" i="11"/>
  <c r="H380" i="11"/>
  <c r="H379" i="11" s="1"/>
  <c r="E295" i="11"/>
  <c r="G395" i="11"/>
  <c r="G83" i="11"/>
  <c r="H67" i="11"/>
  <c r="E403" i="11"/>
  <c r="E402" i="11" s="1"/>
  <c r="E401" i="11" s="1"/>
  <c r="E400" i="11" s="1"/>
  <c r="H219" i="11"/>
  <c r="H217" i="11" s="1"/>
  <c r="H216" i="11" s="1"/>
  <c r="G217" i="11"/>
  <c r="G216" i="11" s="1"/>
  <c r="D93" i="11"/>
  <c r="H94" i="11"/>
  <c r="H57" i="11"/>
  <c r="D11" i="11"/>
  <c r="G296" i="11"/>
  <c r="G295" i="11" s="1"/>
  <c r="F93" i="11"/>
  <c r="H296" i="11"/>
  <c r="H295" i="11" s="1"/>
  <c r="H185" i="11"/>
  <c r="G94" i="11"/>
  <c r="G345" i="11"/>
  <c r="G344" i="11" s="1"/>
  <c r="G153" i="11"/>
  <c r="G152" i="11" s="1"/>
  <c r="H140" i="11"/>
  <c r="G140" i="11"/>
  <c r="H336" i="11"/>
  <c r="H331" i="11" s="1"/>
  <c r="H330" i="11" s="1"/>
  <c r="G336" i="11"/>
  <c r="G331" i="11" s="1"/>
  <c r="G330" i="11" s="1"/>
  <c r="H314" i="11"/>
  <c r="H232" i="11"/>
  <c r="H259" i="11"/>
  <c r="E160" i="11"/>
  <c r="E159" i="11" s="1"/>
  <c r="E152" i="11" s="1"/>
  <c r="H161" i="11"/>
  <c r="H160" i="11" s="1"/>
  <c r="H159" i="11" s="1"/>
  <c r="H152" i="11" s="1"/>
  <c r="H313" i="11"/>
  <c r="E345" i="11"/>
  <c r="E344" i="11" s="1"/>
  <c r="C11" i="11"/>
  <c r="G167" i="11"/>
  <c r="G115" i="11"/>
  <c r="G23" i="11"/>
  <c r="G314" i="11"/>
  <c r="G313" i="11" s="1"/>
  <c r="G67" i="11"/>
  <c r="H23" i="11"/>
  <c r="G232" i="11"/>
  <c r="H22" i="11"/>
  <c r="H20" i="11" s="1"/>
  <c r="H17" i="11" s="1"/>
  <c r="H12" i="11" s="1"/>
  <c r="G20" i="11"/>
  <c r="G17" i="11" s="1"/>
  <c r="G12" i="11" s="1"/>
  <c r="H184" i="11" l="1"/>
  <c r="H167" i="11" s="1"/>
  <c r="H166" i="11" s="1"/>
  <c r="H445" i="11" s="1"/>
  <c r="H93" i="11"/>
  <c r="G93" i="11"/>
  <c r="H11" i="11"/>
  <c r="G11" i="11"/>
</calcChain>
</file>

<file path=xl/sharedStrings.xml><?xml version="1.0" encoding="utf-8"?>
<sst xmlns="http://schemas.openxmlformats.org/spreadsheetml/2006/main" count="442" uniqueCount="248">
  <si>
    <t>GRAN TOTAL</t>
  </si>
  <si>
    <t>Construccion de obras de ubanizacion</t>
  </si>
  <si>
    <t>Obra Pública en bienes de dominio público</t>
  </si>
  <si>
    <t>FOPEDEP</t>
  </si>
  <si>
    <t>Construccion de pavimentacion en Col. Unidad Deportiva (Santa Barbara, Hgo.)</t>
  </si>
  <si>
    <t>Techado de Escuela Primaria Jose Vasconcelos</t>
  </si>
  <si>
    <t>Edificación no habitacional</t>
  </si>
  <si>
    <t>FONDO DE CONTINGENCIAS ECONOMICAS</t>
  </si>
  <si>
    <t>Edificacion no habitacional</t>
  </si>
  <si>
    <t>FISM</t>
  </si>
  <si>
    <t>FUPO</t>
  </si>
  <si>
    <t>Edificacio no habitacional</t>
  </si>
  <si>
    <t>REPO</t>
  </si>
  <si>
    <t>INVERSIÓN PÚBLICA</t>
  </si>
  <si>
    <t>Motocicletas</t>
  </si>
  <si>
    <t>Vehiculos y equipo de transporte</t>
  </si>
  <si>
    <t>Vehículo y équipo de transporte</t>
  </si>
  <si>
    <t>Equipo de cómputo y de tecnologías de la información</t>
  </si>
  <si>
    <t>Muebles de oficina y estantería</t>
  </si>
  <si>
    <t>Mobiliario y equipo de administración</t>
  </si>
  <si>
    <t>FORTAMUN-DF</t>
  </si>
  <si>
    <t>Sotfware</t>
  </si>
  <si>
    <t>Activos Intangibles</t>
  </si>
  <si>
    <t>Automóviles y camiones</t>
  </si>
  <si>
    <t>FOFIS</t>
  </si>
  <si>
    <t>FOMENTO MUNICIPAL</t>
  </si>
  <si>
    <t>Adquisición de terreno para planta Tratadora de Aguas Residuales</t>
  </si>
  <si>
    <t>TERRENOS</t>
  </si>
  <si>
    <t>BIENES INMUEBLES</t>
  </si>
  <si>
    <t>Otros mobiliarios y equipos de administración</t>
  </si>
  <si>
    <t>BIENES MUEBLES, INMUEBLES E INTANGIBLES</t>
  </si>
  <si>
    <t>D.I.F.Municipal</t>
  </si>
  <si>
    <t>Apoyo a Instituciones asociaciones y/o grupos</t>
  </si>
  <si>
    <t>Actividades Civicas y Culturales</t>
  </si>
  <si>
    <t>Apoyo Comunidades</t>
  </si>
  <si>
    <t>Apoyo Sector Salud</t>
  </si>
  <si>
    <t>Ayudas sociales a cooperativas</t>
  </si>
  <si>
    <t>Ayudas sociales a instituciones de enseñanza</t>
  </si>
  <si>
    <t>Ayudas actividades deportivas</t>
  </si>
  <si>
    <t>Ayudas Indigentes</t>
  </si>
  <si>
    <t>Ayudas sociales a personas</t>
  </si>
  <si>
    <t>Ayudas Sociales</t>
  </si>
  <si>
    <t>Jubilaciones</t>
  </si>
  <si>
    <t>Pensiones y Jubilaciones</t>
  </si>
  <si>
    <t>Apoyo al Hospital del Niño D.I.F.</t>
  </si>
  <si>
    <t>Apoyo al CRIRH</t>
  </si>
  <si>
    <t>Apoyo a la Subprocuraduria de la defensa del menor</t>
  </si>
  <si>
    <t>Ayudas sociales a instituciones sin fines de lucro</t>
  </si>
  <si>
    <t>Educación Medio Superior</t>
  </si>
  <si>
    <t>Educación Básica</t>
  </si>
  <si>
    <t>Instituciones culturales</t>
  </si>
  <si>
    <t>Becas y otras ayudas para programas de capacitación</t>
  </si>
  <si>
    <t>Ayudas Funerales</t>
  </si>
  <si>
    <t>TRANSFERENCIAS, ASIGNACIONES, SUBSIDIOS Y OTRAS AYUDAS</t>
  </si>
  <si>
    <t>Energía eléctrica</t>
  </si>
  <si>
    <t>Servicios Básicos</t>
  </si>
  <si>
    <t>COMPENSACION</t>
  </si>
  <si>
    <t>Prensa y Publicidad</t>
  </si>
  <si>
    <t>Difusión por radio, televisión y otros medios de mensajes sobre programas y actividades gubernamentales</t>
  </si>
  <si>
    <t>Servicios de Comunicación Social y Publicidad</t>
  </si>
  <si>
    <t>Reparacion y mantenimientode equipo de fotocopiado</t>
  </si>
  <si>
    <t>Reparacion y mantenimiento de equipo de computo</t>
  </si>
  <si>
    <t>Instalacion de Red</t>
  </si>
  <si>
    <t>Instalación, reparación y mantenimiento de equipo de computo y tecnologías dela información.</t>
  </si>
  <si>
    <t>Conservación y mantenimiento menor de inmuebles</t>
  </si>
  <si>
    <t>Servicios de Instalación, Reparación, Mantenimiento y Conservación</t>
  </si>
  <si>
    <t>Servicio de Capacitacion</t>
  </si>
  <si>
    <t>Servicio de consultoria</t>
  </si>
  <si>
    <t>Servicios Profesionales, Cientificos, Tecnicos y Otros Servicios</t>
  </si>
  <si>
    <t>Telefonia Celular</t>
  </si>
  <si>
    <t>Telefonía tradicional</t>
  </si>
  <si>
    <t>Reparación y mantenimiento de equipo de transporte</t>
  </si>
  <si>
    <t>Servicios de telecomunicaciones y satélites</t>
  </si>
  <si>
    <t>Pago de Cuotas CEEA</t>
  </si>
  <si>
    <t>Pago de derechos de Consumo CNA</t>
  </si>
  <si>
    <t>Materiales para Cloracion de Agua Potable</t>
  </si>
  <si>
    <t>Mantenimiento de Redes de Agua Potable</t>
  </si>
  <si>
    <t>Agua</t>
  </si>
  <si>
    <t>Impuesto Sobre nomina</t>
  </si>
  <si>
    <t>Otros servicios Generales</t>
  </si>
  <si>
    <t>Reparacion y mantenimiento de red de alumbrado publico</t>
  </si>
  <si>
    <t>Relleno Sanitario</t>
  </si>
  <si>
    <t>Reparacion y mantenimiento de edificios</t>
  </si>
  <si>
    <t>Reparacion y Mantenimiento de parques y jardines</t>
  </si>
  <si>
    <t>Arrendamiento de maquinaria, otros equipos y herramientas</t>
  </si>
  <si>
    <t>Servicios de Arrendamiento</t>
  </si>
  <si>
    <t xml:space="preserve">FOMENTO MUNICIPAL </t>
  </si>
  <si>
    <t>Gastos de Orden Social</t>
  </si>
  <si>
    <t>Gastos de Orden  Social  y Cultural</t>
  </si>
  <si>
    <t>Servicios Oficiales</t>
  </si>
  <si>
    <t>Pago de CNA</t>
  </si>
  <si>
    <t>Reparacion y Mantenimiento de Redes de agua potable</t>
  </si>
  <si>
    <t>Gastos de representación</t>
  </si>
  <si>
    <t>Exposiciones</t>
  </si>
  <si>
    <t>Congresos y convenciones</t>
  </si>
  <si>
    <t>Gastos de orden social y cultural</t>
  </si>
  <si>
    <t>Gastos de ceremonial</t>
  </si>
  <si>
    <t>Otros servicios de traslado y hospedaje</t>
  </si>
  <si>
    <t>Viáticos en el país</t>
  </si>
  <si>
    <t>Servicios de Traslado y Viáticos</t>
  </si>
  <si>
    <t>Servicios de revelado de fotografías</t>
  </si>
  <si>
    <t>Impresiones y publicaciones oficiales</t>
  </si>
  <si>
    <t>Reparacion y mantenimiento de mobiliario y equipo de oficina</t>
  </si>
  <si>
    <t>Instalacion y Reparacion y Mantenimiento de mobiliario y equipo de administracion, educacional y recreativo</t>
  </si>
  <si>
    <t>Reparacion y mantenimiento de Relleno Sanitario</t>
  </si>
  <si>
    <t>Reparacion y mantenimiento de otros muebles</t>
  </si>
  <si>
    <t>Reparacion y mantenimiento de drenaje</t>
  </si>
  <si>
    <t>Reparacion y Mantenimiento de campos deportivos</t>
  </si>
  <si>
    <t>Reparacion y Mantenimiento de panteones</t>
  </si>
  <si>
    <t>Reparacion y Mantenimiento de Calles y puentes</t>
  </si>
  <si>
    <t>Fletes y maniobras</t>
  </si>
  <si>
    <t>Servicios Financiarios, Bancarios y Comerciales</t>
  </si>
  <si>
    <t>Arrendamientos de mobiliario</t>
  </si>
  <si>
    <t>Arrendamiento de edificios</t>
  </si>
  <si>
    <t>Servicios de acceso de Internet, redes y procesamiento de información</t>
  </si>
  <si>
    <t>SERVICIOS GENERALES</t>
  </si>
  <si>
    <t>Vestuario y uniformes</t>
  </si>
  <si>
    <t>Vestuario, Blancos, Prendas de Protección y Artículos Deportivos</t>
  </si>
  <si>
    <t>Material Electrico y electronico</t>
  </si>
  <si>
    <t>Materiales y Artículos de Construcción y de reparación</t>
  </si>
  <si>
    <t>Productos alimenticos para personal de entidades</t>
  </si>
  <si>
    <t>Productos alimenticios para personas</t>
  </si>
  <si>
    <t>Alimentos y Utensilios</t>
  </si>
  <si>
    <t>Insumos Fotocopiadora</t>
  </si>
  <si>
    <t>Insumos Impresora</t>
  </si>
  <si>
    <t>Materiales, útiles y equipos menores de tecnologías de información y comunicaciones</t>
  </si>
  <si>
    <t>Material de limpieza</t>
  </si>
  <si>
    <t>Materiales, útiles y equipos menores de oficina</t>
  </si>
  <si>
    <t>Materiales de Administración, Emisión de documentos y Artículos Oficiales</t>
  </si>
  <si>
    <t>Pago de diversos gastos del area de Proteccion Civil</t>
  </si>
  <si>
    <t>Pago de diversos gastos del area de Seguridad Publica</t>
  </si>
  <si>
    <t>Refacciones y accesorios menores de maquinaria y otros equipos</t>
  </si>
  <si>
    <t>Herramientas,Refacciones y Aceesorios Menores</t>
  </si>
  <si>
    <t>Combustible para vehiculos de Presidencia (Uso Oficial)</t>
  </si>
  <si>
    <t>Combustible para vehiculos de Proteccion Civil</t>
  </si>
  <si>
    <t>Combustible para vehiculos de Seguridad Publica</t>
  </si>
  <si>
    <t>Combustibles, lubricantes y aditivos</t>
  </si>
  <si>
    <t>Combustibles, Lubricantes y Aditivos</t>
  </si>
  <si>
    <t>Material eléctrico y electrónico</t>
  </si>
  <si>
    <t>Materiales y Articulos de Construcción y Reparación</t>
  </si>
  <si>
    <t>Alimentaciona internos</t>
  </si>
  <si>
    <t>Material impreso e información digital</t>
  </si>
  <si>
    <t>Materiales y útiles de impresión y reproducción </t>
  </si>
  <si>
    <t>Herramientas menores</t>
  </si>
  <si>
    <t>Herramientas, Refacciones y Accesorios menores</t>
  </si>
  <si>
    <t>Prendas de seguridad y protección personal</t>
  </si>
  <si>
    <t>Material para señalamiento</t>
  </si>
  <si>
    <t>Materiales Complementarios</t>
  </si>
  <si>
    <t>Utensilios para el servicio de alimentación</t>
  </si>
  <si>
    <t>MATERIALES Y SUMINISTROS</t>
  </si>
  <si>
    <t>Estímulos</t>
  </si>
  <si>
    <t>Pago de estímulos a servidores públicos</t>
  </si>
  <si>
    <t>Medicinas, Serv. Medico y productos Farmaceuticos</t>
  </si>
  <si>
    <t>Prestaciones contractuales</t>
  </si>
  <si>
    <t>Otras Prestaciones Sociales y Económicas</t>
  </si>
  <si>
    <t>Primas de vacaciones, dominical y gratificación de fin de año</t>
  </si>
  <si>
    <t>Remuneraciones Adicionales y Especiales</t>
  </si>
  <si>
    <t>Honorarios asimilables o asalariados</t>
  </si>
  <si>
    <t>Remuneraciones al Personal de carácter Transitorio</t>
  </si>
  <si>
    <t>Sueldos base al personal permanente</t>
  </si>
  <si>
    <t>Remuneraciones al Personal de carácter Permanente</t>
  </si>
  <si>
    <t>Canasta Basica ()</t>
  </si>
  <si>
    <t>Compensaciones (Personal de D.I.F.)</t>
  </si>
  <si>
    <t>Aguinaldos</t>
  </si>
  <si>
    <t>Prima Vacacional (D.I.F.)</t>
  </si>
  <si>
    <t>Prima de vacaciones,dominical y gratificacion de fin de año</t>
  </si>
  <si>
    <t>D.I.F. Municipal</t>
  </si>
  <si>
    <t>Apoyo para gastos funerarios</t>
  </si>
  <si>
    <t>Canasta Basica</t>
  </si>
  <si>
    <t>Medicinas, Serv. Medico y Productos Farmaceuticos</t>
  </si>
  <si>
    <t>Liquidaciones</t>
  </si>
  <si>
    <t>Prestaciones de haberes y retiro</t>
  </si>
  <si>
    <t>Cuotas para el Fondo de Ahorro</t>
  </si>
  <si>
    <t>Compensaciones</t>
  </si>
  <si>
    <t>Horas extraordinarias</t>
  </si>
  <si>
    <t>Prima Vacacional</t>
  </si>
  <si>
    <t>Sueldos base al personal eventual</t>
  </si>
  <si>
    <t>Recursos  Humanos</t>
  </si>
  <si>
    <t>Comunicación Social</t>
  </si>
  <si>
    <t>Desarrollo Social</t>
  </si>
  <si>
    <t>Contraloria</t>
  </si>
  <si>
    <t>Desarrollo Deportivo</t>
  </si>
  <si>
    <t>Drenaje y Alcantarillado</t>
  </si>
  <si>
    <t>Desarrollo Rural</t>
  </si>
  <si>
    <t>Oficina de Espectaculos</t>
  </si>
  <si>
    <t>Servicio de Limpias</t>
  </si>
  <si>
    <t>Agua Potable</t>
  </si>
  <si>
    <t>Informatica</t>
  </si>
  <si>
    <t>Reglamentos Municipales</t>
  </si>
  <si>
    <t>Registro del Estado Familiar</t>
  </si>
  <si>
    <t>Secretaria Municipal</t>
  </si>
  <si>
    <t>Intendencia</t>
  </si>
  <si>
    <t>Obras Publicas</t>
  </si>
  <si>
    <t>Tesoreria Municipal</t>
  </si>
  <si>
    <t>Ornato y Alumbrado Publico</t>
  </si>
  <si>
    <t>Juzgado Municipal</t>
  </si>
  <si>
    <t>Oficialia Mayor</t>
  </si>
  <si>
    <t>Presidencia Municipal</t>
  </si>
  <si>
    <t>Dietas</t>
  </si>
  <si>
    <t>SERVICIOS PERSONALES</t>
  </si>
  <si>
    <t>PARTIDA</t>
  </si>
  <si>
    <t>AYUNTAMIENTO DE: EMILIANO ZAPATA, HGO</t>
  </si>
  <si>
    <t>Formato : PE-01</t>
  </si>
  <si>
    <t xml:space="preserve"> </t>
  </si>
  <si>
    <t>IMPUESTO SOBRE AUTOMOVILES NUEVOS</t>
  </si>
  <si>
    <t>IMPUESTO ESPECIAL SOBRE PRODUCCION Y SERVICIOS</t>
  </si>
  <si>
    <t>INCENTIVOS A LA VENTA FINAL DE GASOLINA Y DIESEL</t>
  </si>
  <si>
    <t>COMPESANCIONES IMPUESTOS SOBRE AUTOMOVILES NUEVOS</t>
  </si>
  <si>
    <t>Becas y ayudas a otros programas de capacitación</t>
  </si>
  <si>
    <t>ESTADO ANALITICO DEL EJERCICIO DEL PRESUPUESTO DE EGRESOS</t>
  </si>
  <si>
    <t>CLASIFICACION POR OBJETO DEL GASTO (CAPITULO Y CONCEPTO)</t>
  </si>
  <si>
    <t>APROBADO</t>
  </si>
  <si>
    <t>MODIFICADO</t>
  </si>
  <si>
    <t>DEVENGADO</t>
  </si>
  <si>
    <t>PAGADO</t>
  </si>
  <si>
    <t>SUBJERCICIO</t>
  </si>
  <si>
    <t>EGRESOS</t>
  </si>
  <si>
    <t>AMPLIACION/ REDUCCIONES</t>
  </si>
  <si>
    <t>Servicios Integrales y otros servicios</t>
  </si>
  <si>
    <t>FONDO DE FORTAMUN DF</t>
  </si>
  <si>
    <t>Construccion de losa en UBR</t>
  </si>
  <si>
    <t>Servicio de lavanderia</t>
  </si>
  <si>
    <t>PROYECTO INSTANCIA DE LA MUJER</t>
  </si>
  <si>
    <t>Instancia municipal para las mujeres</t>
  </si>
  <si>
    <t>RAMO 22</t>
  </si>
  <si>
    <t>OBRAS FODEPED 2015</t>
  </si>
  <si>
    <t>2015/FINDE-00144 TRANSF. ENT</t>
  </si>
  <si>
    <t>penas, multas accesorios judiciales</t>
  </si>
  <si>
    <t>Edificacion  habitacional</t>
  </si>
  <si>
    <t>Dontativos a instituciones de beneficiencia</t>
  </si>
  <si>
    <t>TECHUMBRE JARDIN BARTOLOME DE MEDINA</t>
  </si>
  <si>
    <t>FAIP(FONDO EN APOYO EN INFRESTRUCTURA Y PRODUCTIVIDAD)</t>
  </si>
  <si>
    <t>EJERCICIO FISCAL 2015</t>
  </si>
  <si>
    <t>2015/FAISM0210-- (RED ELECTRICA LOS CEDROS)</t>
  </si>
  <si>
    <t>2015/FAISM0210-- (RED ELECTRICA EN LA PALMA)</t>
  </si>
  <si>
    <t>2015/FAISM0210-- (SISTEMA ELECTRICO POZO DE AGUA)</t>
  </si>
  <si>
    <t>2015/FAISM021001</t>
  </si>
  <si>
    <t>2015/FAISM021002</t>
  </si>
  <si>
    <t>2015/FAISM021003</t>
  </si>
  <si>
    <t>2015/FAISM021004</t>
  </si>
  <si>
    <t>2015/FAISM021005</t>
  </si>
  <si>
    <t>2015/FAISM0210-- (RED DE AGUA POTABLE MAL PAIS)</t>
  </si>
  <si>
    <t>2015/FAISM0210-- (COLOCACION DE SISTERNAS)</t>
  </si>
  <si>
    <t>2015/FAISM0210-- (DRENAJE RAMOS MILLAN)</t>
  </si>
  <si>
    <t>2015/FAISM0210-- (CONCRETO 2DA. ETAPA)</t>
  </si>
  <si>
    <t>2015/FAISM0210-- (DRENAJE AMPLIACION CARRANZA)</t>
  </si>
  <si>
    <t>2015/FAISM0210-- (RED ELECTRICA VALLE DEL SOL)</t>
  </si>
  <si>
    <t>2015/FAISM0210-- (RED COL. LOS REYES)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</si>
</sst>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\ &quot;€&quot;;\-#,##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#,##0.00"/>
    <numFmt numFmtId="168" formatCode="#,##0.00\ _€"/>
    <numFmt numFmtId="169" formatCode="_(* #,##0.00_);_(* \(#,##0.00\);_(* &quot;-&quot;??_);_(@_)"/>
    <numFmt numFmtId="170" formatCode="_-[$€-2]* #,##0.00_-;\-[$€-2]* #,##0.00_-;_-[$€-2]* &quot;-&quot;??_-"/>
    <numFmt numFmtId="171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i/>
      <u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 val="double"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6" fillId="2" borderId="0" xfId="0" applyFont="1" applyFill="1"/>
    <xf numFmtId="0" fontId="9" fillId="4" borderId="1" xfId="0" applyFont="1" applyFill="1" applyBorder="1" applyAlignment="1">
      <alignment vertical="center" wrapText="1"/>
    </xf>
    <xf numFmtId="168" fontId="8" fillId="4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168" fontId="8" fillId="6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168" fontId="8" fillId="0" borderId="1" xfId="0" applyNumberFormat="1" applyFont="1" applyFill="1" applyBorder="1" applyAlignment="1">
      <alignment vertical="center" wrapText="1"/>
    </xf>
    <xf numFmtId="168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168" fontId="9" fillId="0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justify" vertical="center" wrapText="1"/>
    </xf>
    <xf numFmtId="168" fontId="8" fillId="5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vertical="center" wrapText="1"/>
    </xf>
    <xf numFmtId="168" fontId="9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8" fontId="10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69" fontId="14" fillId="3" borderId="1" xfId="1" applyNumberFormat="1" applyFont="1" applyFill="1" applyBorder="1" applyAlignment="1">
      <alignment vertical="center" wrapText="1"/>
    </xf>
    <xf numFmtId="17" fontId="2" fillId="2" borderId="0" xfId="0" applyNumberFormat="1" applyFont="1" applyFill="1"/>
    <xf numFmtId="0" fontId="8" fillId="5" borderId="1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vertical="center" wrapText="1"/>
    </xf>
    <xf numFmtId="168" fontId="8" fillId="4" borderId="4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8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168" fontId="9" fillId="2" borderId="1" xfId="0" applyNumberFormat="1" applyFont="1" applyFill="1" applyBorder="1" applyAlignment="1">
      <alignment vertical="center" wrapText="1"/>
    </xf>
    <xf numFmtId="168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8" fontId="11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justify" vertical="center" wrapText="1"/>
    </xf>
    <xf numFmtId="168" fontId="8" fillId="7" borderId="1" xfId="0" applyNumberFormat="1" applyFont="1" applyFill="1" applyBorder="1" applyAlignment="1">
      <alignment vertical="center" wrapText="1"/>
    </xf>
    <xf numFmtId="4" fontId="0" fillId="2" borderId="0" xfId="0" applyNumberFormat="1" applyFill="1"/>
    <xf numFmtId="0" fontId="10" fillId="8" borderId="1" xfId="0" applyFont="1" applyFill="1" applyBorder="1" applyAlignment="1">
      <alignment horizontal="justify" vertical="center" wrapText="1"/>
    </xf>
    <xf numFmtId="168" fontId="10" fillId="8" borderId="1" xfId="0" applyNumberFormat="1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justify" vertical="center" wrapText="1"/>
    </xf>
    <xf numFmtId="168" fontId="9" fillId="8" borderId="1" xfId="0" applyNumberFormat="1" applyFont="1" applyFill="1" applyBorder="1" applyAlignment="1">
      <alignment vertical="center" wrapText="1"/>
    </xf>
    <xf numFmtId="168" fontId="8" fillId="8" borderId="1" xfId="0" applyNumberFormat="1" applyFont="1" applyFill="1" applyBorder="1" applyAlignment="1">
      <alignment vertical="center" wrapText="1"/>
    </xf>
    <xf numFmtId="0" fontId="10" fillId="8" borderId="0" xfId="0" applyFont="1" applyFill="1" applyBorder="1" applyAlignment="1">
      <alignment horizontal="justify" vertical="center" wrapText="1"/>
    </xf>
    <xf numFmtId="0" fontId="10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justify" vertical="center" wrapText="1"/>
    </xf>
    <xf numFmtId="0" fontId="0" fillId="8" borderId="0" xfId="0" applyFill="1"/>
    <xf numFmtId="0" fontId="14" fillId="0" borderId="1" xfId="0" applyFont="1" applyBorder="1" applyAlignment="1">
      <alignment vertical="center" wrapText="1"/>
    </xf>
    <xf numFmtId="169" fontId="14" fillId="0" borderId="1" xfId="1" applyNumberFormat="1" applyFont="1" applyBorder="1" applyAlignment="1">
      <alignment vertical="center" wrapText="1"/>
    </xf>
    <xf numFmtId="168" fontId="15" fillId="2" borderId="1" xfId="0" applyNumberFormat="1" applyFont="1" applyFill="1" applyBorder="1" applyAlignment="1">
      <alignment vertical="center" wrapText="1"/>
    </xf>
    <xf numFmtId="168" fontId="8" fillId="7" borderId="4" xfId="0" applyNumberFormat="1" applyFont="1" applyFill="1" applyBorder="1" applyAlignment="1">
      <alignment vertical="center" wrapText="1"/>
    </xf>
    <xf numFmtId="168" fontId="8" fillId="3" borderId="1" xfId="0" applyNumberFormat="1" applyFont="1" applyFill="1" applyBorder="1" applyAlignment="1">
      <alignment vertical="center" wrapText="1"/>
    </xf>
    <xf numFmtId="168" fontId="9" fillId="3" borderId="1" xfId="0" applyNumberFormat="1" applyFont="1" applyFill="1" applyBorder="1" applyAlignment="1">
      <alignment vertical="center" wrapText="1"/>
    </xf>
    <xf numFmtId="167" fontId="19" fillId="2" borderId="0" xfId="0" applyNumberFormat="1" applyFont="1" applyFill="1"/>
    <xf numFmtId="167" fontId="0" fillId="2" borderId="0" xfId="0" applyNumberFormat="1" applyFill="1"/>
    <xf numFmtId="171" fontId="0" fillId="2" borderId="0" xfId="0" applyNumberFormat="1" applyFill="1"/>
    <xf numFmtId="0" fontId="17" fillId="5" borderId="3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7" fontId="4" fillId="6" borderId="8" xfId="0" applyNumberFormat="1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8" fontId="8" fillId="4" borderId="13" xfId="0" applyNumberFormat="1" applyFont="1" applyFill="1" applyBorder="1" applyAlignment="1">
      <alignment vertical="center" wrapText="1"/>
    </xf>
    <xf numFmtId="0" fontId="8" fillId="6" borderId="14" xfId="0" applyFont="1" applyFill="1" applyBorder="1" applyAlignment="1">
      <alignment horizontal="center" vertical="center" wrapText="1"/>
    </xf>
    <xf numFmtId="168" fontId="8" fillId="6" borderId="15" xfId="0" applyNumberFormat="1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168" fontId="8" fillId="0" borderId="15" xfId="0" applyNumberFormat="1" applyFont="1" applyFill="1" applyBorder="1" applyAlignment="1">
      <alignment vertical="center" wrapText="1"/>
    </xf>
    <xf numFmtId="168" fontId="10" fillId="8" borderId="15" xfId="0" applyNumberFormat="1" applyFont="1" applyFill="1" applyBorder="1" applyAlignment="1">
      <alignment vertical="center" wrapText="1"/>
    </xf>
    <xf numFmtId="168" fontId="9" fillId="2" borderId="15" xfId="0" applyNumberFormat="1" applyFont="1" applyFill="1" applyBorder="1" applyAlignment="1">
      <alignment vertical="center" wrapText="1"/>
    </xf>
    <xf numFmtId="168" fontId="10" fillId="2" borderId="15" xfId="0" applyNumberFormat="1" applyFont="1" applyFill="1" applyBorder="1" applyAlignment="1">
      <alignment vertical="center" wrapText="1"/>
    </xf>
    <xf numFmtId="168" fontId="9" fillId="8" borderId="15" xfId="0" applyNumberFormat="1" applyFont="1" applyFill="1" applyBorder="1" applyAlignment="1">
      <alignment vertical="center" wrapText="1"/>
    </xf>
    <xf numFmtId="168" fontId="8" fillId="8" borderId="15" xfId="0" applyNumberFormat="1" applyFont="1" applyFill="1" applyBorder="1" applyAlignment="1">
      <alignment vertical="center" wrapText="1"/>
    </xf>
    <xf numFmtId="168" fontId="9" fillId="0" borderId="15" xfId="0" applyNumberFormat="1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68" fontId="8" fillId="5" borderId="15" xfId="0" applyNumberFormat="1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8" fontId="8" fillId="7" borderId="15" xfId="0" applyNumberFormat="1" applyFont="1" applyFill="1" applyBorder="1" applyAlignment="1">
      <alignment vertical="center" wrapText="1"/>
    </xf>
    <xf numFmtId="168" fontId="8" fillId="2" borderId="15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168" fontId="10" fillId="0" borderId="15" xfId="0" applyNumberFormat="1" applyFont="1" applyFill="1" applyBorder="1" applyAlignment="1">
      <alignment vertical="center" wrapText="1"/>
    </xf>
    <xf numFmtId="168" fontId="8" fillId="4" borderId="15" xfId="0" applyNumberFormat="1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168" fontId="9" fillId="5" borderId="15" xfId="0" applyNumberFormat="1" applyFont="1" applyFill="1" applyBorder="1" applyAlignment="1">
      <alignment vertical="center" wrapText="1"/>
    </xf>
    <xf numFmtId="168" fontId="10" fillId="3" borderId="15" xfId="0" applyNumberFormat="1" applyFont="1" applyFill="1" applyBorder="1" applyAlignment="1">
      <alignment vertical="center" wrapText="1"/>
    </xf>
    <xf numFmtId="168" fontId="15" fillId="0" borderId="15" xfId="0" applyNumberFormat="1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169" fontId="14" fillId="3" borderId="15" xfId="1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7" fontId="18" fillId="0" borderId="19" xfId="0" applyNumberFormat="1" applyFont="1" applyFill="1" applyBorder="1" applyAlignment="1">
      <alignment horizontal="center" vertical="center" wrapText="1"/>
    </xf>
    <xf numFmtId="167" fontId="18" fillId="0" borderId="2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justify" vertical="center" wrapText="1"/>
    </xf>
    <xf numFmtId="168" fontId="8" fillId="8" borderId="4" xfId="0" applyNumberFormat="1" applyFont="1" applyFill="1" applyBorder="1" applyAlignment="1">
      <alignment vertical="center" wrapText="1"/>
    </xf>
    <xf numFmtId="168" fontId="8" fillId="2" borderId="4" xfId="0" applyNumberFormat="1" applyFont="1" applyFill="1" applyBorder="1" applyAlignment="1">
      <alignment vertical="center" wrapText="1"/>
    </xf>
    <xf numFmtId="168" fontId="8" fillId="8" borderId="13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justify" vertical="center" wrapText="1"/>
    </xf>
    <xf numFmtId="168" fontId="10" fillId="8" borderId="19" xfId="0" applyNumberFormat="1" applyFont="1" applyFill="1" applyBorder="1" applyAlignment="1">
      <alignment vertical="center" wrapText="1"/>
    </xf>
    <xf numFmtId="168" fontId="10" fillId="2" borderId="19" xfId="0" applyNumberFormat="1" applyFont="1" applyFill="1" applyBorder="1" applyAlignment="1">
      <alignment vertical="center" wrapText="1"/>
    </xf>
    <xf numFmtId="168" fontId="10" fillId="8" borderId="20" xfId="0" applyNumberFormat="1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justify" vertical="center" wrapText="1"/>
    </xf>
    <xf numFmtId="168" fontId="8" fillId="5" borderId="4" xfId="0" applyNumberFormat="1" applyFont="1" applyFill="1" applyBorder="1" applyAlignment="1">
      <alignment vertical="center" wrapText="1"/>
    </xf>
    <xf numFmtId="168" fontId="8" fillId="5" borderId="13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justify" vertical="center" wrapText="1"/>
    </xf>
    <xf numFmtId="168" fontId="10" fillId="2" borderId="4" xfId="0" applyNumberFormat="1" applyFont="1" applyFill="1" applyBorder="1" applyAlignment="1">
      <alignment vertical="center" wrapText="1"/>
    </xf>
    <xf numFmtId="168" fontId="10" fillId="2" borderId="13" xfId="0" applyNumberFormat="1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justify" vertical="center" wrapText="1"/>
    </xf>
    <xf numFmtId="168" fontId="10" fillId="2" borderId="20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justify" vertical="center" wrapText="1"/>
    </xf>
    <xf numFmtId="168" fontId="8" fillId="0" borderId="4" xfId="0" applyNumberFormat="1" applyFont="1" applyFill="1" applyBorder="1" applyAlignment="1">
      <alignment vertical="center" wrapText="1"/>
    </xf>
    <xf numFmtId="168" fontId="8" fillId="0" borderId="13" xfId="0" applyNumberFormat="1" applyFont="1" applyFill="1" applyBorder="1" applyAlignment="1">
      <alignment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justify" vertical="center" wrapText="1"/>
    </xf>
    <xf numFmtId="168" fontId="9" fillId="5" borderId="19" xfId="0" applyNumberFormat="1" applyFont="1" applyFill="1" applyBorder="1" applyAlignment="1">
      <alignment vertical="center" wrapText="1"/>
    </xf>
    <xf numFmtId="168" fontId="9" fillId="5" borderId="20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justify" vertical="center" wrapText="1"/>
    </xf>
    <xf numFmtId="168" fontId="10" fillId="0" borderId="4" xfId="0" applyNumberFormat="1" applyFont="1" applyFill="1" applyBorder="1" applyAlignment="1">
      <alignment vertical="center" wrapText="1"/>
    </xf>
    <xf numFmtId="168" fontId="10" fillId="0" borderId="13" xfId="0" applyNumberFormat="1" applyFont="1" applyFill="1" applyBorder="1" applyAlignment="1">
      <alignment vertical="center" wrapText="1"/>
    </xf>
    <xf numFmtId="0" fontId="14" fillId="0" borderId="19" xfId="0" applyFont="1" applyFill="1" applyBorder="1" applyAlignment="1">
      <alignment horizontal="justify" vertical="center" wrapText="1"/>
    </xf>
    <xf numFmtId="168" fontId="8" fillId="0" borderId="19" xfId="0" applyNumberFormat="1" applyFont="1" applyFill="1" applyBorder="1" applyAlignment="1">
      <alignment vertical="center" wrapText="1"/>
    </xf>
    <xf numFmtId="168" fontId="8" fillId="2" borderId="19" xfId="0" applyNumberFormat="1" applyFont="1" applyFill="1" applyBorder="1" applyAlignment="1">
      <alignment vertical="center" wrapText="1"/>
    </xf>
    <xf numFmtId="168" fontId="8" fillId="0" borderId="20" xfId="0" applyNumberFormat="1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justify" vertical="center" wrapText="1"/>
    </xf>
    <xf numFmtId="168" fontId="10" fillId="0" borderId="19" xfId="0" applyNumberFormat="1" applyFont="1" applyFill="1" applyBorder="1" applyAlignment="1">
      <alignment vertical="center" wrapText="1"/>
    </xf>
    <xf numFmtId="168" fontId="10" fillId="0" borderId="20" xfId="0" applyNumberFormat="1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169" fontId="14" fillId="3" borderId="4" xfId="1" applyNumberFormat="1" applyFont="1" applyFill="1" applyBorder="1" applyAlignment="1">
      <alignment vertical="center" wrapText="1"/>
    </xf>
    <xf numFmtId="169" fontId="14" fillId="3" borderId="13" xfId="1" applyNumberFormat="1" applyFont="1" applyFill="1" applyBorder="1" applyAlignment="1">
      <alignment vertical="center" wrapText="1"/>
    </xf>
  </cellXfs>
  <cellStyles count="10">
    <cellStyle name="Euro" xfId="2"/>
    <cellStyle name="Millares" xfId="1" builtinId="3"/>
    <cellStyle name="Millares 2" xfId="3"/>
    <cellStyle name="Moneda 2" xfId="4"/>
    <cellStyle name="Moneda 3" xfId="5"/>
    <cellStyle name="Normal" xfId="0" builtinId="0"/>
    <cellStyle name="Normal 2" xfId="6"/>
    <cellStyle name="Normal 2 2" xfId="7"/>
    <cellStyle name="Normal 3" xfId="8"/>
    <cellStyle name="Porcentual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0"/>
  <sheetViews>
    <sheetView tabSelected="1" showWhiteSpace="0" topLeftCell="A441" zoomScale="106" zoomScaleNormal="106" zoomScalePageLayoutView="136" workbookViewId="0">
      <selection activeCell="B454" sqref="B454"/>
    </sheetView>
  </sheetViews>
  <sheetFormatPr baseColWidth="10" defaultRowHeight="15" x14ac:dyDescent="0.25"/>
  <cols>
    <col min="1" max="1" width="11.7109375" style="2" bestFit="1" customWidth="1"/>
    <col min="2" max="2" width="45.85546875" style="1" customWidth="1"/>
    <col min="3" max="3" width="19.5703125" style="1" bestFit="1" customWidth="1"/>
    <col min="4" max="4" width="14.85546875" style="1" customWidth="1"/>
    <col min="5" max="5" width="14.7109375" style="1" customWidth="1"/>
    <col min="6" max="6" width="15.42578125" style="1" customWidth="1"/>
    <col min="7" max="7" width="13.85546875" style="1" customWidth="1"/>
    <col min="8" max="8" width="15" style="1" customWidth="1"/>
    <col min="9" max="10" width="14.42578125" style="1" bestFit="1" customWidth="1"/>
    <col min="11" max="16384" width="11.42578125" style="1"/>
  </cols>
  <sheetData>
    <row r="2" spans="1:10" x14ac:dyDescent="0.25">
      <c r="B2" s="5" t="s">
        <v>202</v>
      </c>
    </row>
    <row r="3" spans="1:10" x14ac:dyDescent="0.25">
      <c r="B3" s="5"/>
    </row>
    <row r="4" spans="1:10" ht="15.75" thickBot="1" x14ac:dyDescent="0.3">
      <c r="B4" s="4"/>
      <c r="C4" s="4"/>
      <c r="D4" s="4"/>
      <c r="E4" s="4"/>
      <c r="F4" s="4"/>
      <c r="G4" s="4"/>
      <c r="H4" s="31"/>
    </row>
    <row r="5" spans="1:10" ht="15.75" thickTop="1" x14ac:dyDescent="0.25">
      <c r="A5" s="70" t="s">
        <v>201</v>
      </c>
      <c r="B5" s="71"/>
      <c r="C5" s="71"/>
      <c r="D5" s="71"/>
      <c r="E5" s="71"/>
      <c r="F5" s="71"/>
      <c r="G5" s="71"/>
      <c r="H5" s="72"/>
    </row>
    <row r="6" spans="1:10" x14ac:dyDescent="0.25">
      <c r="A6" s="73" t="s">
        <v>209</v>
      </c>
      <c r="B6" s="65"/>
      <c r="C6" s="65"/>
      <c r="D6" s="65"/>
      <c r="E6" s="65"/>
      <c r="F6" s="65"/>
      <c r="G6" s="65"/>
      <c r="H6" s="74"/>
    </row>
    <row r="7" spans="1:10" x14ac:dyDescent="0.25">
      <c r="A7" s="75" t="s">
        <v>210</v>
      </c>
      <c r="B7" s="66"/>
      <c r="C7" s="66"/>
      <c r="D7" s="66"/>
      <c r="E7" s="66"/>
      <c r="F7" s="66"/>
      <c r="G7" s="66"/>
      <c r="H7" s="76"/>
    </row>
    <row r="8" spans="1:10" s="3" customFormat="1" ht="15.75" thickBot="1" x14ac:dyDescent="0.3">
      <c r="A8" s="77" t="s">
        <v>232</v>
      </c>
      <c r="B8" s="67"/>
      <c r="C8" s="67"/>
      <c r="D8" s="67"/>
      <c r="E8" s="67"/>
      <c r="F8" s="67"/>
      <c r="G8" s="67"/>
      <c r="H8" s="78"/>
    </row>
    <row r="9" spans="1:10" s="3" customFormat="1" ht="15.75" thickBot="1" x14ac:dyDescent="0.3">
      <c r="A9" s="79" t="s">
        <v>200</v>
      </c>
      <c r="B9" s="68"/>
      <c r="C9" s="69" t="s">
        <v>216</v>
      </c>
      <c r="D9" s="69"/>
      <c r="E9" s="69"/>
      <c r="F9" s="69"/>
      <c r="G9" s="69"/>
      <c r="H9" s="80" t="s">
        <v>215</v>
      </c>
    </row>
    <row r="10" spans="1:10" ht="39.75" customHeight="1" thickBot="1" x14ac:dyDescent="0.3">
      <c r="A10" s="79"/>
      <c r="B10" s="68"/>
      <c r="C10" s="64" t="s">
        <v>211</v>
      </c>
      <c r="D10" s="64" t="s">
        <v>217</v>
      </c>
      <c r="E10" s="64" t="s">
        <v>212</v>
      </c>
      <c r="F10" s="64" t="s">
        <v>213</v>
      </c>
      <c r="G10" s="64" t="s">
        <v>214</v>
      </c>
      <c r="H10" s="80"/>
    </row>
    <row r="11" spans="1:10" x14ac:dyDescent="0.25">
      <c r="A11" s="81">
        <v>1000</v>
      </c>
      <c r="B11" s="33" t="s">
        <v>199</v>
      </c>
      <c r="C11" s="34">
        <f t="shared" ref="C11:H11" si="0">C12+C23+C78+C83+C67</f>
        <v>16307210.27</v>
      </c>
      <c r="D11" s="34">
        <f t="shared" si="0"/>
        <v>373128.95999999996</v>
      </c>
      <c r="E11" s="34">
        <f t="shared" si="0"/>
        <v>16715153.48</v>
      </c>
      <c r="F11" s="58">
        <f>F12+F23+F78+F83+F67</f>
        <v>16715153.48</v>
      </c>
      <c r="G11" s="34">
        <f t="shared" si="0"/>
        <v>16715153.48</v>
      </c>
      <c r="H11" s="82">
        <f t="shared" si="0"/>
        <v>0</v>
      </c>
      <c r="I11" s="45"/>
    </row>
    <row r="12" spans="1:10" x14ac:dyDescent="0.25">
      <c r="A12" s="83"/>
      <c r="B12" s="8" t="s">
        <v>12</v>
      </c>
      <c r="C12" s="9">
        <f t="shared" ref="C12:F12" si="1">C13+C17+C15</f>
        <v>460000</v>
      </c>
      <c r="D12" s="9">
        <f t="shared" si="1"/>
        <v>687101.06</v>
      </c>
      <c r="E12" s="9">
        <f t="shared" si="1"/>
        <v>1181915.31</v>
      </c>
      <c r="F12" s="9">
        <f t="shared" si="1"/>
        <v>1181915.31</v>
      </c>
      <c r="G12" s="9">
        <f t="shared" ref="G12:H12" si="2">G13+G17+G15</f>
        <v>1181915.31</v>
      </c>
      <c r="H12" s="84">
        <f t="shared" si="2"/>
        <v>0</v>
      </c>
    </row>
    <row r="13" spans="1:10" x14ac:dyDescent="0.25">
      <c r="A13" s="85">
        <v>1200</v>
      </c>
      <c r="B13" s="10" t="s">
        <v>158</v>
      </c>
      <c r="C13" s="11">
        <f t="shared" ref="C13:H13" si="3">C14</f>
        <v>10000</v>
      </c>
      <c r="D13" s="11">
        <f t="shared" si="3"/>
        <v>983</v>
      </c>
      <c r="E13" s="11">
        <f t="shared" si="3"/>
        <v>10983</v>
      </c>
      <c r="F13" s="39">
        <f t="shared" si="3"/>
        <v>10983</v>
      </c>
      <c r="G13" s="11">
        <f t="shared" si="3"/>
        <v>10983</v>
      </c>
      <c r="H13" s="86">
        <f t="shared" si="3"/>
        <v>0</v>
      </c>
    </row>
    <row r="14" spans="1:10" x14ac:dyDescent="0.25">
      <c r="A14" s="85">
        <v>12200</v>
      </c>
      <c r="B14" s="46" t="s">
        <v>176</v>
      </c>
      <c r="C14" s="47">
        <v>10000</v>
      </c>
      <c r="D14" s="47">
        <v>983</v>
      </c>
      <c r="E14" s="47">
        <f>C14+D14</f>
        <v>10983</v>
      </c>
      <c r="F14" s="36">
        <v>10983</v>
      </c>
      <c r="G14" s="47">
        <f>F14</f>
        <v>10983</v>
      </c>
      <c r="H14" s="87">
        <f>E14-G14</f>
        <v>0</v>
      </c>
    </row>
    <row r="15" spans="1:10" ht="24" x14ac:dyDescent="0.25">
      <c r="A15" s="85">
        <v>13200</v>
      </c>
      <c r="B15" s="53" t="s">
        <v>165</v>
      </c>
      <c r="C15" s="49">
        <v>0</v>
      </c>
      <c r="D15" s="49">
        <f t="shared" ref="D15" si="4">D16+D17+D18+D19</f>
        <v>720932.31</v>
      </c>
      <c r="E15" s="49">
        <f>E16</f>
        <v>755746.56</v>
      </c>
      <c r="F15" s="38">
        <f>F16</f>
        <v>755746.56</v>
      </c>
      <c r="G15" s="38">
        <f t="shared" ref="G15:H15" si="5">G16</f>
        <v>755746.56</v>
      </c>
      <c r="H15" s="88">
        <f t="shared" si="5"/>
        <v>0</v>
      </c>
    </row>
    <row r="16" spans="1:10" x14ac:dyDescent="0.25">
      <c r="A16" s="85">
        <v>1302</v>
      </c>
      <c r="B16" s="46" t="s">
        <v>163</v>
      </c>
      <c r="C16" s="47">
        <v>0</v>
      </c>
      <c r="D16" s="47">
        <v>755746.56</v>
      </c>
      <c r="E16" s="47">
        <f>C16+D16</f>
        <v>755746.56</v>
      </c>
      <c r="F16" s="36">
        <v>755746.56</v>
      </c>
      <c r="G16" s="36">
        <v>755746.56</v>
      </c>
      <c r="H16" s="89">
        <f>E16-G16</f>
        <v>0</v>
      </c>
      <c r="J16" s="45"/>
    </row>
    <row r="17" spans="1:10" x14ac:dyDescent="0.25">
      <c r="A17" s="85">
        <v>1500</v>
      </c>
      <c r="B17" s="48" t="s">
        <v>154</v>
      </c>
      <c r="C17" s="49">
        <f t="shared" ref="C17:H17" si="6">C20+C18</f>
        <v>450000</v>
      </c>
      <c r="D17" s="49">
        <f t="shared" si="6"/>
        <v>-34814.25</v>
      </c>
      <c r="E17" s="49">
        <f t="shared" si="6"/>
        <v>415185.75</v>
      </c>
      <c r="F17" s="38">
        <f t="shared" si="6"/>
        <v>415185.75</v>
      </c>
      <c r="G17" s="49">
        <f t="shared" si="6"/>
        <v>415185.75</v>
      </c>
      <c r="H17" s="90">
        <f t="shared" si="6"/>
        <v>0</v>
      </c>
    </row>
    <row r="18" spans="1:10" x14ac:dyDescent="0.25">
      <c r="A18" s="85">
        <v>15300</v>
      </c>
      <c r="B18" s="46" t="s">
        <v>171</v>
      </c>
      <c r="C18" s="50">
        <f>C19</f>
        <v>0</v>
      </c>
      <c r="D18" s="50">
        <v>0</v>
      </c>
      <c r="E18" s="50">
        <v>0</v>
      </c>
      <c r="F18" s="39">
        <v>0</v>
      </c>
      <c r="G18" s="50">
        <v>0</v>
      </c>
      <c r="H18" s="91">
        <f>E18-G18</f>
        <v>0</v>
      </c>
    </row>
    <row r="19" spans="1:10" x14ac:dyDescent="0.25">
      <c r="A19" s="85">
        <v>15301</v>
      </c>
      <c r="B19" s="46" t="s">
        <v>170</v>
      </c>
      <c r="C19" s="47">
        <v>0</v>
      </c>
      <c r="D19" s="47">
        <v>0</v>
      </c>
      <c r="E19" s="47">
        <v>0</v>
      </c>
      <c r="F19" s="36">
        <v>0</v>
      </c>
      <c r="G19" s="47">
        <f>F19</f>
        <v>0</v>
      </c>
      <c r="H19" s="87">
        <f>C19-G19</f>
        <v>0</v>
      </c>
    </row>
    <row r="20" spans="1:10" x14ac:dyDescent="0.25">
      <c r="A20" s="85">
        <v>15400</v>
      </c>
      <c r="B20" s="46" t="s">
        <v>153</v>
      </c>
      <c r="C20" s="50">
        <f t="shared" ref="C20:H20" si="7">C21+C22</f>
        <v>450000</v>
      </c>
      <c r="D20" s="50">
        <f t="shared" si="7"/>
        <v>-34814.25</v>
      </c>
      <c r="E20" s="50">
        <f t="shared" si="7"/>
        <v>415185.75</v>
      </c>
      <c r="F20" s="39">
        <f t="shared" si="7"/>
        <v>415185.75</v>
      </c>
      <c r="G20" s="50">
        <f t="shared" si="7"/>
        <v>415185.75</v>
      </c>
      <c r="H20" s="91">
        <f t="shared" si="7"/>
        <v>0</v>
      </c>
    </row>
    <row r="21" spans="1:10" x14ac:dyDescent="0.25">
      <c r="A21" s="85">
        <v>15401</v>
      </c>
      <c r="B21" s="46" t="s">
        <v>169</v>
      </c>
      <c r="C21" s="47">
        <v>450000</v>
      </c>
      <c r="D21" s="47">
        <f>-450000+415185.75</f>
        <v>-34814.25</v>
      </c>
      <c r="E21" s="47">
        <f>C21+D21</f>
        <v>415185.75</v>
      </c>
      <c r="F21" s="36">
        <v>415185.75</v>
      </c>
      <c r="G21" s="47">
        <f>F21</f>
        <v>415185.75</v>
      </c>
      <c r="H21" s="87">
        <f>E21-G21</f>
        <v>0</v>
      </c>
    </row>
    <row r="22" spans="1:10" x14ac:dyDescent="0.25">
      <c r="A22" s="85">
        <v>15403</v>
      </c>
      <c r="B22" s="46" t="s">
        <v>168</v>
      </c>
      <c r="C22" s="47">
        <v>0</v>
      </c>
      <c r="D22" s="47">
        <v>0</v>
      </c>
      <c r="E22" s="47">
        <f>C22+D22</f>
        <v>0</v>
      </c>
      <c r="F22" s="36">
        <v>0</v>
      </c>
      <c r="G22" s="47">
        <f>E22+F22</f>
        <v>0</v>
      </c>
      <c r="H22" s="87">
        <f>C22-G22</f>
        <v>0</v>
      </c>
    </row>
    <row r="23" spans="1:10" x14ac:dyDescent="0.25">
      <c r="A23" s="83"/>
      <c r="B23" s="15" t="s">
        <v>10</v>
      </c>
      <c r="C23" s="9">
        <f t="shared" ref="C23:H23" si="8">C24+C48+C51+C57+C65</f>
        <v>8055756</v>
      </c>
      <c r="D23" s="9">
        <f t="shared" si="8"/>
        <v>535600.40999999992</v>
      </c>
      <c r="E23" s="9">
        <f t="shared" si="8"/>
        <v>8591356.4100000001</v>
      </c>
      <c r="F23" s="9">
        <f t="shared" si="8"/>
        <v>8591356.4100000001</v>
      </c>
      <c r="G23" s="9">
        <f t="shared" si="8"/>
        <v>8591356.4100000001</v>
      </c>
      <c r="H23" s="84">
        <f t="shared" si="8"/>
        <v>0</v>
      </c>
    </row>
    <row r="24" spans="1:10" x14ac:dyDescent="0.25">
      <c r="A24" s="85">
        <v>1100</v>
      </c>
      <c r="B24" s="16" t="s">
        <v>160</v>
      </c>
      <c r="C24" s="14">
        <f t="shared" ref="C24:H24" si="9">C26+C25</f>
        <v>5707200</v>
      </c>
      <c r="D24" s="14">
        <f t="shared" si="9"/>
        <v>-88934</v>
      </c>
      <c r="E24" s="14">
        <f t="shared" si="9"/>
        <v>5618266</v>
      </c>
      <c r="F24" s="14">
        <f t="shared" si="9"/>
        <v>5618266</v>
      </c>
      <c r="G24" s="14">
        <f t="shared" si="9"/>
        <v>5618266</v>
      </c>
      <c r="H24" s="92">
        <f t="shared" si="9"/>
        <v>0</v>
      </c>
      <c r="J24" s="45"/>
    </row>
    <row r="25" spans="1:10" x14ac:dyDescent="0.25">
      <c r="A25" s="85">
        <v>11200</v>
      </c>
      <c r="B25" s="46" t="s">
        <v>198</v>
      </c>
      <c r="C25" s="47">
        <v>1548000</v>
      </c>
      <c r="D25" s="47">
        <v>0</v>
      </c>
      <c r="E25" s="47">
        <f>C25+D25</f>
        <v>1548000</v>
      </c>
      <c r="F25" s="36">
        <v>1548000</v>
      </c>
      <c r="G25" s="47">
        <f>F25</f>
        <v>1548000</v>
      </c>
      <c r="H25" s="87">
        <f>C25-G25</f>
        <v>0</v>
      </c>
    </row>
    <row r="26" spans="1:10" x14ac:dyDescent="0.25">
      <c r="A26" s="85">
        <v>11300</v>
      </c>
      <c r="B26" s="46" t="s">
        <v>159</v>
      </c>
      <c r="C26" s="50">
        <f t="shared" ref="C26:H26" si="10">SUM(C27:C47)</f>
        <v>4159200</v>
      </c>
      <c r="D26" s="50">
        <f t="shared" si="10"/>
        <v>-88934</v>
      </c>
      <c r="E26" s="50">
        <f t="shared" si="10"/>
        <v>4070266</v>
      </c>
      <c r="F26" s="50">
        <f t="shared" si="10"/>
        <v>4070266</v>
      </c>
      <c r="G26" s="50">
        <f t="shared" si="10"/>
        <v>4070266</v>
      </c>
      <c r="H26" s="91">
        <f t="shared" si="10"/>
        <v>0</v>
      </c>
    </row>
    <row r="27" spans="1:10" x14ac:dyDescent="0.25">
      <c r="A27" s="85">
        <v>11301</v>
      </c>
      <c r="B27" s="46" t="s">
        <v>197</v>
      </c>
      <c r="C27" s="47">
        <v>506400</v>
      </c>
      <c r="D27" s="47">
        <v>-2092</v>
      </c>
      <c r="E27" s="47">
        <f t="shared" ref="E27:E47" si="11">C27+D27</f>
        <v>504308</v>
      </c>
      <c r="F27" s="36">
        <v>504308</v>
      </c>
      <c r="G27" s="47">
        <f t="shared" ref="G27:G47" si="12">F27</f>
        <v>504308</v>
      </c>
      <c r="H27" s="87">
        <f>E27-G27</f>
        <v>0</v>
      </c>
    </row>
    <row r="28" spans="1:10" x14ac:dyDescent="0.25">
      <c r="A28" s="85">
        <v>11302</v>
      </c>
      <c r="B28" s="46" t="s">
        <v>196</v>
      </c>
      <c r="C28" s="47">
        <v>269928</v>
      </c>
      <c r="D28" s="47">
        <v>-6327</v>
      </c>
      <c r="E28" s="47">
        <f t="shared" si="11"/>
        <v>263601</v>
      </c>
      <c r="F28" s="36">
        <v>263601</v>
      </c>
      <c r="G28" s="47">
        <f t="shared" si="12"/>
        <v>263601</v>
      </c>
      <c r="H28" s="87">
        <f t="shared" ref="H28:H47" si="13">E28-G28</f>
        <v>0</v>
      </c>
    </row>
    <row r="29" spans="1:10" x14ac:dyDescent="0.25">
      <c r="A29" s="85">
        <v>11303</v>
      </c>
      <c r="B29" s="46" t="s">
        <v>195</v>
      </c>
      <c r="C29" s="47">
        <v>161136</v>
      </c>
      <c r="D29" s="47">
        <v>0</v>
      </c>
      <c r="E29" s="47">
        <f t="shared" si="11"/>
        <v>161136</v>
      </c>
      <c r="F29" s="36">
        <v>161136</v>
      </c>
      <c r="G29" s="47">
        <f t="shared" si="12"/>
        <v>161136</v>
      </c>
      <c r="H29" s="87">
        <f t="shared" si="13"/>
        <v>0</v>
      </c>
    </row>
    <row r="30" spans="1:10" x14ac:dyDescent="0.25">
      <c r="A30" s="85">
        <v>11304</v>
      </c>
      <c r="B30" s="46" t="s">
        <v>194</v>
      </c>
      <c r="C30" s="47">
        <v>536136</v>
      </c>
      <c r="D30" s="47">
        <v>-42158</v>
      </c>
      <c r="E30" s="47">
        <f t="shared" si="11"/>
        <v>493978</v>
      </c>
      <c r="F30" s="36">
        <v>493978</v>
      </c>
      <c r="G30" s="47">
        <f t="shared" si="12"/>
        <v>493978</v>
      </c>
      <c r="H30" s="87">
        <f t="shared" si="13"/>
        <v>0</v>
      </c>
    </row>
    <row r="31" spans="1:10" x14ac:dyDescent="0.25">
      <c r="A31" s="85">
        <v>11305</v>
      </c>
      <c r="B31" s="46" t="s">
        <v>193</v>
      </c>
      <c r="C31" s="47">
        <v>513480</v>
      </c>
      <c r="D31" s="47">
        <v>-12261</v>
      </c>
      <c r="E31" s="47">
        <f t="shared" si="11"/>
        <v>501219</v>
      </c>
      <c r="F31" s="36">
        <v>501219</v>
      </c>
      <c r="G31" s="47">
        <f t="shared" si="12"/>
        <v>501219</v>
      </c>
      <c r="H31" s="87">
        <f t="shared" si="13"/>
        <v>0</v>
      </c>
    </row>
    <row r="32" spans="1:10" x14ac:dyDescent="0.25">
      <c r="A32" s="85">
        <v>11306</v>
      </c>
      <c r="B32" s="46" t="s">
        <v>192</v>
      </c>
      <c r="C32" s="47">
        <v>276912</v>
      </c>
      <c r="D32" s="47">
        <v>-39530</v>
      </c>
      <c r="E32" s="47">
        <f t="shared" si="11"/>
        <v>237382</v>
      </c>
      <c r="F32" s="36">
        <v>237382</v>
      </c>
      <c r="G32" s="36">
        <v>237382</v>
      </c>
      <c r="H32" s="87">
        <f t="shared" si="13"/>
        <v>0</v>
      </c>
    </row>
    <row r="33" spans="1:8" x14ac:dyDescent="0.25">
      <c r="A33" s="85">
        <v>11307</v>
      </c>
      <c r="B33" s="46" t="s">
        <v>191</v>
      </c>
      <c r="C33" s="47">
        <v>52512</v>
      </c>
      <c r="D33" s="47">
        <v>74</v>
      </c>
      <c r="E33" s="47">
        <f t="shared" si="11"/>
        <v>52586</v>
      </c>
      <c r="F33" s="36">
        <v>52586</v>
      </c>
      <c r="G33" s="36">
        <v>52586</v>
      </c>
      <c r="H33" s="87">
        <f t="shared" si="13"/>
        <v>0</v>
      </c>
    </row>
    <row r="34" spans="1:8" x14ac:dyDescent="0.25">
      <c r="A34" s="85">
        <v>11308</v>
      </c>
      <c r="B34" s="46" t="s">
        <v>190</v>
      </c>
      <c r="C34" s="47">
        <v>376656</v>
      </c>
      <c r="D34" s="47">
        <v>30324</v>
      </c>
      <c r="E34" s="47">
        <f t="shared" si="11"/>
        <v>406980</v>
      </c>
      <c r="F34" s="36">
        <v>406980</v>
      </c>
      <c r="G34" s="47">
        <f t="shared" si="12"/>
        <v>406980</v>
      </c>
      <c r="H34" s="87">
        <f t="shared" si="13"/>
        <v>0</v>
      </c>
    </row>
    <row r="35" spans="1:8" x14ac:dyDescent="0.25">
      <c r="A35" s="85">
        <v>11309</v>
      </c>
      <c r="B35" s="46" t="s">
        <v>189</v>
      </c>
      <c r="C35" s="47">
        <v>0</v>
      </c>
      <c r="D35" s="47">
        <v>0</v>
      </c>
      <c r="E35" s="47">
        <f t="shared" si="11"/>
        <v>0</v>
      </c>
      <c r="F35" s="36">
        <v>0</v>
      </c>
      <c r="G35" s="47">
        <f t="shared" si="12"/>
        <v>0</v>
      </c>
      <c r="H35" s="87">
        <f t="shared" si="13"/>
        <v>0</v>
      </c>
    </row>
    <row r="36" spans="1:8" x14ac:dyDescent="0.25">
      <c r="A36" s="85">
        <v>11310</v>
      </c>
      <c r="B36" s="46" t="s">
        <v>188</v>
      </c>
      <c r="C36" s="47">
        <v>78000</v>
      </c>
      <c r="D36" s="47">
        <v>0</v>
      </c>
      <c r="E36" s="47">
        <f t="shared" si="11"/>
        <v>78000</v>
      </c>
      <c r="F36" s="36">
        <v>78000</v>
      </c>
      <c r="G36" s="47">
        <f t="shared" si="12"/>
        <v>78000</v>
      </c>
      <c r="H36" s="87">
        <f t="shared" si="13"/>
        <v>0</v>
      </c>
    </row>
    <row r="37" spans="1:8" x14ac:dyDescent="0.25">
      <c r="A37" s="85">
        <v>11311</v>
      </c>
      <c r="B37" s="46" t="s">
        <v>187</v>
      </c>
      <c r="C37" s="47">
        <v>0</v>
      </c>
      <c r="D37" s="47">
        <v>0</v>
      </c>
      <c r="E37" s="47">
        <f t="shared" si="11"/>
        <v>0</v>
      </c>
      <c r="F37" s="36">
        <v>0</v>
      </c>
      <c r="G37" s="47">
        <f t="shared" si="12"/>
        <v>0</v>
      </c>
      <c r="H37" s="87">
        <f t="shared" si="13"/>
        <v>0</v>
      </c>
    </row>
    <row r="38" spans="1:8" x14ac:dyDescent="0.25">
      <c r="A38" s="85">
        <v>11312</v>
      </c>
      <c r="B38" s="46" t="s">
        <v>186</v>
      </c>
      <c r="C38" s="47">
        <v>294936</v>
      </c>
      <c r="D38" s="47">
        <v>3842</v>
      </c>
      <c r="E38" s="47">
        <f t="shared" si="11"/>
        <v>298778</v>
      </c>
      <c r="F38" s="36">
        <v>298778</v>
      </c>
      <c r="G38" s="47">
        <f t="shared" si="12"/>
        <v>298778</v>
      </c>
      <c r="H38" s="87">
        <f t="shared" si="13"/>
        <v>0</v>
      </c>
    </row>
    <row r="39" spans="1:8" x14ac:dyDescent="0.25">
      <c r="A39" s="85">
        <v>11313</v>
      </c>
      <c r="B39" s="46" t="s">
        <v>185</v>
      </c>
      <c r="C39" s="47">
        <v>354336</v>
      </c>
      <c r="D39" s="47">
        <v>782</v>
      </c>
      <c r="E39" s="47">
        <f t="shared" si="11"/>
        <v>355118</v>
      </c>
      <c r="F39" s="36">
        <v>355118</v>
      </c>
      <c r="G39" s="47">
        <f t="shared" si="12"/>
        <v>355118</v>
      </c>
      <c r="H39" s="87">
        <f t="shared" si="13"/>
        <v>0</v>
      </c>
    </row>
    <row r="40" spans="1:8" x14ac:dyDescent="0.25">
      <c r="A40" s="85">
        <v>11314</v>
      </c>
      <c r="B40" s="51" t="s">
        <v>184</v>
      </c>
      <c r="C40" s="47">
        <v>0</v>
      </c>
      <c r="D40" s="47">
        <v>0</v>
      </c>
      <c r="E40" s="47">
        <f t="shared" si="11"/>
        <v>0</v>
      </c>
      <c r="F40" s="36">
        <v>0</v>
      </c>
      <c r="G40" s="47">
        <f t="shared" si="12"/>
        <v>0</v>
      </c>
      <c r="H40" s="87">
        <f t="shared" si="13"/>
        <v>0</v>
      </c>
    </row>
    <row r="41" spans="1:8" x14ac:dyDescent="0.25">
      <c r="A41" s="85">
        <v>11315</v>
      </c>
      <c r="B41" s="46" t="s">
        <v>183</v>
      </c>
      <c r="C41" s="47">
        <v>196800</v>
      </c>
      <c r="D41" s="47">
        <v>8888</v>
      </c>
      <c r="E41" s="47">
        <f t="shared" si="11"/>
        <v>205688</v>
      </c>
      <c r="F41" s="36">
        <v>205688</v>
      </c>
      <c r="G41" s="47">
        <f t="shared" si="12"/>
        <v>205688</v>
      </c>
      <c r="H41" s="87">
        <f t="shared" si="13"/>
        <v>0</v>
      </c>
    </row>
    <row r="42" spans="1:8" x14ac:dyDescent="0.25">
      <c r="A42" s="93">
        <v>11316</v>
      </c>
      <c r="B42" s="52" t="s">
        <v>182</v>
      </c>
      <c r="C42" s="47">
        <v>116520</v>
      </c>
      <c r="D42" s="47">
        <v>90</v>
      </c>
      <c r="E42" s="47">
        <f t="shared" si="11"/>
        <v>116610</v>
      </c>
      <c r="F42" s="36">
        <v>116610</v>
      </c>
      <c r="G42" s="47">
        <f t="shared" si="12"/>
        <v>116610</v>
      </c>
      <c r="H42" s="87">
        <f t="shared" si="13"/>
        <v>0</v>
      </c>
    </row>
    <row r="43" spans="1:8" x14ac:dyDescent="0.25">
      <c r="A43" s="85">
        <v>11317</v>
      </c>
      <c r="B43" s="52" t="s">
        <v>181</v>
      </c>
      <c r="C43" s="47">
        <v>60000</v>
      </c>
      <c r="D43" s="47">
        <v>5000</v>
      </c>
      <c r="E43" s="47">
        <f t="shared" si="11"/>
        <v>65000</v>
      </c>
      <c r="F43" s="36">
        <v>65000</v>
      </c>
      <c r="G43" s="47">
        <f t="shared" si="12"/>
        <v>65000</v>
      </c>
      <c r="H43" s="87">
        <f t="shared" si="13"/>
        <v>0</v>
      </c>
    </row>
    <row r="44" spans="1:8" x14ac:dyDescent="0.25">
      <c r="A44" s="85">
        <v>11318</v>
      </c>
      <c r="B44" s="52" t="s">
        <v>180</v>
      </c>
      <c r="C44" s="47">
        <v>108000</v>
      </c>
      <c r="D44" s="47">
        <v>0</v>
      </c>
      <c r="E44" s="47">
        <f t="shared" si="11"/>
        <v>108000</v>
      </c>
      <c r="F44" s="36">
        <v>108000</v>
      </c>
      <c r="G44" s="47">
        <f t="shared" si="12"/>
        <v>108000</v>
      </c>
      <c r="H44" s="87">
        <f t="shared" si="13"/>
        <v>0</v>
      </c>
    </row>
    <row r="45" spans="1:8" x14ac:dyDescent="0.25">
      <c r="A45" s="85">
        <v>11319</v>
      </c>
      <c r="B45" s="52" t="s">
        <v>179</v>
      </c>
      <c r="C45" s="47">
        <v>197448</v>
      </c>
      <c r="D45" s="47">
        <v>-66546</v>
      </c>
      <c r="E45" s="47">
        <f t="shared" si="11"/>
        <v>130902</v>
      </c>
      <c r="F45" s="36">
        <v>130902</v>
      </c>
      <c r="G45" s="47">
        <f t="shared" si="12"/>
        <v>130902</v>
      </c>
      <c r="H45" s="87">
        <f t="shared" si="13"/>
        <v>0</v>
      </c>
    </row>
    <row r="46" spans="1:8" x14ac:dyDescent="0.25">
      <c r="A46" s="85">
        <v>11320</v>
      </c>
      <c r="B46" s="46" t="s">
        <v>178</v>
      </c>
      <c r="C46" s="47">
        <v>60000</v>
      </c>
      <c r="D46" s="47">
        <v>30980</v>
      </c>
      <c r="E46" s="47">
        <f t="shared" si="11"/>
        <v>90980</v>
      </c>
      <c r="F46" s="36">
        <v>90980</v>
      </c>
      <c r="G46" s="47">
        <f t="shared" si="12"/>
        <v>90980</v>
      </c>
      <c r="H46" s="87">
        <f t="shared" si="13"/>
        <v>0</v>
      </c>
    </row>
    <row r="47" spans="1:8" x14ac:dyDescent="0.25">
      <c r="A47" s="85">
        <v>11321</v>
      </c>
      <c r="B47" s="46" t="s">
        <v>177</v>
      </c>
      <c r="C47" s="47">
        <v>0</v>
      </c>
      <c r="D47" s="47">
        <v>0</v>
      </c>
      <c r="E47" s="47">
        <f t="shared" si="11"/>
        <v>0</v>
      </c>
      <c r="F47" s="36">
        <v>0</v>
      </c>
      <c r="G47" s="47">
        <f t="shared" si="12"/>
        <v>0</v>
      </c>
      <c r="H47" s="87">
        <f t="shared" si="13"/>
        <v>0</v>
      </c>
    </row>
    <row r="48" spans="1:8" x14ac:dyDescent="0.25">
      <c r="A48" s="85">
        <v>1200</v>
      </c>
      <c r="B48" s="53" t="s">
        <v>158</v>
      </c>
      <c r="C48" s="50">
        <f t="shared" ref="C48:H48" si="14">C49+C50</f>
        <v>850056</v>
      </c>
      <c r="D48" s="50">
        <f t="shared" si="14"/>
        <v>-102773.67</v>
      </c>
      <c r="E48" s="50">
        <f t="shared" si="14"/>
        <v>747282.33</v>
      </c>
      <c r="F48" s="39">
        <f t="shared" si="14"/>
        <v>747282.33</v>
      </c>
      <c r="G48" s="50">
        <f t="shared" si="14"/>
        <v>747282.33</v>
      </c>
      <c r="H48" s="91">
        <f t="shared" si="14"/>
        <v>0</v>
      </c>
    </row>
    <row r="49" spans="1:8" x14ac:dyDescent="0.25">
      <c r="A49" s="85">
        <v>12100</v>
      </c>
      <c r="B49" s="46" t="s">
        <v>157</v>
      </c>
      <c r="C49" s="47">
        <v>105120</v>
      </c>
      <c r="D49" s="47">
        <v>-44800</v>
      </c>
      <c r="E49" s="47">
        <f>C49+D49</f>
        <v>60320</v>
      </c>
      <c r="F49" s="36">
        <v>60320</v>
      </c>
      <c r="G49" s="47">
        <f>F49</f>
        <v>60320</v>
      </c>
      <c r="H49" s="87">
        <f>E49-G49</f>
        <v>0</v>
      </c>
    </row>
    <row r="50" spans="1:8" x14ac:dyDescent="0.25">
      <c r="A50" s="85">
        <v>12200</v>
      </c>
      <c r="B50" s="46" t="s">
        <v>176</v>
      </c>
      <c r="C50" s="47">
        <v>744936</v>
      </c>
      <c r="D50" s="47">
        <v>-57973.67</v>
      </c>
      <c r="E50" s="47">
        <f>C50+D50</f>
        <v>686962.33</v>
      </c>
      <c r="F50" s="36">
        <v>686962.33</v>
      </c>
      <c r="G50" s="47">
        <f>F50</f>
        <v>686962.33</v>
      </c>
      <c r="H50" s="87">
        <f>E50-G50</f>
        <v>0</v>
      </c>
    </row>
    <row r="51" spans="1:8" x14ac:dyDescent="0.25">
      <c r="A51" s="85">
        <v>1300</v>
      </c>
      <c r="B51" s="53" t="s">
        <v>156</v>
      </c>
      <c r="C51" s="49">
        <f t="shared" ref="C51:H51" si="15">C52</f>
        <v>419009.76</v>
      </c>
      <c r="D51" s="49">
        <f t="shared" si="15"/>
        <v>579467.67999999993</v>
      </c>
      <c r="E51" s="49">
        <f t="shared" si="15"/>
        <v>998477.44</v>
      </c>
      <c r="F51" s="38">
        <f t="shared" si="15"/>
        <v>998477.44</v>
      </c>
      <c r="G51" s="49">
        <f t="shared" si="15"/>
        <v>998477.44</v>
      </c>
      <c r="H51" s="90">
        <f t="shared" si="15"/>
        <v>0</v>
      </c>
    </row>
    <row r="52" spans="1:8" ht="24" x14ac:dyDescent="0.25">
      <c r="A52" s="85">
        <v>13200</v>
      </c>
      <c r="B52" s="53" t="s">
        <v>165</v>
      </c>
      <c r="C52" s="50">
        <f t="shared" ref="C52:H52" si="16">C53+C54+C55+C56</f>
        <v>419009.76</v>
      </c>
      <c r="D52" s="50">
        <f t="shared" si="16"/>
        <v>579467.67999999993</v>
      </c>
      <c r="E52" s="50">
        <f t="shared" si="16"/>
        <v>998477.44</v>
      </c>
      <c r="F52" s="39">
        <f t="shared" si="16"/>
        <v>998477.44</v>
      </c>
      <c r="G52" s="50">
        <f t="shared" si="16"/>
        <v>998477.44</v>
      </c>
      <c r="H52" s="91">
        <f t="shared" si="16"/>
        <v>0</v>
      </c>
    </row>
    <row r="53" spans="1:8" x14ac:dyDescent="0.25">
      <c r="A53" s="85">
        <v>13201</v>
      </c>
      <c r="B53" s="46" t="s">
        <v>175</v>
      </c>
      <c r="C53" s="47">
        <v>44132</v>
      </c>
      <c r="D53" s="47">
        <v>-313.5</v>
      </c>
      <c r="E53" s="47">
        <f>C53+D53</f>
        <v>43818.5</v>
      </c>
      <c r="F53" s="36">
        <v>43818.5</v>
      </c>
      <c r="G53" s="47">
        <f>F53</f>
        <v>43818.5</v>
      </c>
      <c r="H53" s="87">
        <f>E53-G53</f>
        <v>0</v>
      </c>
    </row>
    <row r="54" spans="1:8" x14ac:dyDescent="0.25">
      <c r="A54" s="85">
        <v>13202</v>
      </c>
      <c r="B54" s="46" t="s">
        <v>163</v>
      </c>
      <c r="C54" s="47">
        <v>0</v>
      </c>
      <c r="D54" s="47">
        <v>677634.94</v>
      </c>
      <c r="E54" s="47">
        <f>C54+D54</f>
        <v>677634.94</v>
      </c>
      <c r="F54" s="36">
        <v>677634.94</v>
      </c>
      <c r="G54" s="47">
        <f>F54</f>
        <v>677634.94</v>
      </c>
      <c r="H54" s="87">
        <f t="shared" ref="H54:H56" si="17">E54-G54</f>
        <v>0</v>
      </c>
    </row>
    <row r="55" spans="1:8" x14ac:dyDescent="0.25">
      <c r="A55" s="85">
        <v>13300</v>
      </c>
      <c r="B55" s="46" t="s">
        <v>174</v>
      </c>
      <c r="C55" s="47">
        <v>130000</v>
      </c>
      <c r="D55" s="47">
        <v>36884</v>
      </c>
      <c r="E55" s="47">
        <f>C55+D55</f>
        <v>166884</v>
      </c>
      <c r="F55" s="36">
        <v>166884</v>
      </c>
      <c r="G55" s="47">
        <f>F55</f>
        <v>166884</v>
      </c>
      <c r="H55" s="87">
        <f t="shared" si="17"/>
        <v>0</v>
      </c>
    </row>
    <row r="56" spans="1:8" x14ac:dyDescent="0.25">
      <c r="A56" s="85">
        <v>13400</v>
      </c>
      <c r="B56" s="46" t="s">
        <v>173</v>
      </c>
      <c r="C56" s="47">
        <v>244877.76</v>
      </c>
      <c r="D56" s="47">
        <v>-134737.76</v>
      </c>
      <c r="E56" s="47">
        <f>C56+D56</f>
        <v>110140</v>
      </c>
      <c r="F56" s="36">
        <v>110140</v>
      </c>
      <c r="G56" s="47">
        <f>F56</f>
        <v>110140</v>
      </c>
      <c r="H56" s="87">
        <f t="shared" si="17"/>
        <v>0</v>
      </c>
    </row>
    <row r="57" spans="1:8" x14ac:dyDescent="0.25">
      <c r="A57" s="85">
        <v>1500</v>
      </c>
      <c r="B57" s="53" t="s">
        <v>154</v>
      </c>
      <c r="C57" s="49">
        <f t="shared" ref="C57:H57" si="18">C58+C59+C61</f>
        <v>1079490.24</v>
      </c>
      <c r="D57" s="49">
        <f t="shared" si="18"/>
        <v>100149.4</v>
      </c>
      <c r="E57" s="49">
        <f t="shared" si="18"/>
        <v>1179639.6399999999</v>
      </c>
      <c r="F57" s="49">
        <f t="shared" si="18"/>
        <v>1179639.6399999999</v>
      </c>
      <c r="G57" s="49">
        <f t="shared" si="18"/>
        <v>1179639.6399999999</v>
      </c>
      <c r="H57" s="90">
        <f t="shared" si="18"/>
        <v>0</v>
      </c>
    </row>
    <row r="58" spans="1:8" x14ac:dyDescent="0.25">
      <c r="A58" s="85">
        <v>15100</v>
      </c>
      <c r="B58" s="46" t="s">
        <v>172</v>
      </c>
      <c r="C58" s="50">
        <v>3000</v>
      </c>
      <c r="D58" s="50">
        <v>-3000</v>
      </c>
      <c r="E58" s="50">
        <f>C58+D58</f>
        <v>0</v>
      </c>
      <c r="F58" s="39">
        <v>0</v>
      </c>
      <c r="G58" s="50">
        <f>F58</f>
        <v>0</v>
      </c>
      <c r="H58" s="91">
        <f>E58-G58</f>
        <v>0</v>
      </c>
    </row>
    <row r="59" spans="1:8" x14ac:dyDescent="0.25">
      <c r="A59" s="85">
        <v>15300</v>
      </c>
      <c r="B59" s="46" t="s">
        <v>171</v>
      </c>
      <c r="C59" s="50">
        <f t="shared" ref="C59:F59" si="19">C60</f>
        <v>0</v>
      </c>
      <c r="D59" s="50">
        <f t="shared" si="19"/>
        <v>108684.67</v>
      </c>
      <c r="E59" s="50">
        <f t="shared" si="19"/>
        <v>108684.67</v>
      </c>
      <c r="F59" s="50">
        <f t="shared" si="19"/>
        <v>108684.67</v>
      </c>
      <c r="G59" s="50">
        <f>G60</f>
        <v>108684.67</v>
      </c>
      <c r="H59" s="91">
        <f>H60</f>
        <v>0</v>
      </c>
    </row>
    <row r="60" spans="1:8" x14ac:dyDescent="0.25">
      <c r="A60" s="85">
        <v>15301</v>
      </c>
      <c r="B60" s="46" t="s">
        <v>170</v>
      </c>
      <c r="C60" s="47">
        <v>0</v>
      </c>
      <c r="D60" s="47">
        <v>108684.67</v>
      </c>
      <c r="E60" s="47">
        <f>C60+D60</f>
        <v>108684.67</v>
      </c>
      <c r="F60" s="36">
        <v>108684.67</v>
      </c>
      <c r="G60" s="47">
        <f>F60</f>
        <v>108684.67</v>
      </c>
      <c r="H60" s="87">
        <f>E60-G60</f>
        <v>0</v>
      </c>
    </row>
    <row r="61" spans="1:8" x14ac:dyDescent="0.25">
      <c r="A61" s="85">
        <v>15400</v>
      </c>
      <c r="B61" s="53" t="s">
        <v>153</v>
      </c>
      <c r="C61" s="50">
        <f t="shared" ref="C61:H61" si="20">C62+C63+C64</f>
        <v>1076490.24</v>
      </c>
      <c r="D61" s="50">
        <f t="shared" si="20"/>
        <v>-5535.2699999999968</v>
      </c>
      <c r="E61" s="50">
        <f t="shared" si="20"/>
        <v>1070954.97</v>
      </c>
      <c r="F61" s="39">
        <f t="shared" si="20"/>
        <v>1070954.97</v>
      </c>
      <c r="G61" s="50">
        <f t="shared" si="20"/>
        <v>1070954.97</v>
      </c>
      <c r="H61" s="91">
        <f t="shared" si="20"/>
        <v>0</v>
      </c>
    </row>
    <row r="62" spans="1:8" x14ac:dyDescent="0.25">
      <c r="A62" s="85">
        <v>15401</v>
      </c>
      <c r="B62" s="46" t="s">
        <v>169</v>
      </c>
      <c r="C62" s="47">
        <v>0</v>
      </c>
      <c r="D62" s="47">
        <v>0</v>
      </c>
      <c r="E62" s="47">
        <f>C62+D62</f>
        <v>0</v>
      </c>
      <c r="F62" s="36">
        <v>0</v>
      </c>
      <c r="G62" s="47">
        <f>F62</f>
        <v>0</v>
      </c>
      <c r="H62" s="87">
        <f>C62-G62</f>
        <v>0</v>
      </c>
    </row>
    <row r="63" spans="1:8" x14ac:dyDescent="0.25">
      <c r="A63" s="85">
        <v>15403</v>
      </c>
      <c r="B63" s="46" t="s">
        <v>168</v>
      </c>
      <c r="C63" s="47">
        <v>1040490.24</v>
      </c>
      <c r="D63" s="47">
        <v>-36535.269999999997</v>
      </c>
      <c r="E63" s="47">
        <f>C63+D63</f>
        <v>1003954.97</v>
      </c>
      <c r="F63" s="36">
        <v>1003954.97</v>
      </c>
      <c r="G63" s="47">
        <f>F63</f>
        <v>1003954.97</v>
      </c>
      <c r="H63" s="87">
        <f>E63-G63</f>
        <v>0</v>
      </c>
    </row>
    <row r="64" spans="1:8" x14ac:dyDescent="0.25">
      <c r="A64" s="85">
        <v>15404</v>
      </c>
      <c r="B64" s="46" t="s">
        <v>167</v>
      </c>
      <c r="C64" s="47">
        <v>36000</v>
      </c>
      <c r="D64" s="47">
        <v>31000</v>
      </c>
      <c r="E64" s="47">
        <f>C64+D64</f>
        <v>67000</v>
      </c>
      <c r="F64" s="36">
        <v>67000</v>
      </c>
      <c r="G64" s="47">
        <f>F64</f>
        <v>67000</v>
      </c>
      <c r="H64" s="87">
        <f>E64-G64</f>
        <v>0</v>
      </c>
    </row>
    <row r="65" spans="1:10" x14ac:dyDescent="0.25">
      <c r="A65" s="85">
        <v>1700</v>
      </c>
      <c r="B65" s="53" t="s">
        <v>151</v>
      </c>
      <c r="C65" s="49">
        <f t="shared" ref="C65:H65" si="21">C66</f>
        <v>0</v>
      </c>
      <c r="D65" s="49">
        <f t="shared" si="21"/>
        <v>47691</v>
      </c>
      <c r="E65" s="49">
        <f t="shared" si="21"/>
        <v>47691</v>
      </c>
      <c r="F65" s="38">
        <f t="shared" si="21"/>
        <v>47691</v>
      </c>
      <c r="G65" s="49">
        <f t="shared" si="21"/>
        <v>47691</v>
      </c>
      <c r="H65" s="90">
        <f t="shared" si="21"/>
        <v>0</v>
      </c>
    </row>
    <row r="66" spans="1:10" x14ac:dyDescent="0.25">
      <c r="A66" s="85">
        <v>17100</v>
      </c>
      <c r="B66" s="46" t="s">
        <v>150</v>
      </c>
      <c r="C66" s="47">
        <v>0</v>
      </c>
      <c r="D66" s="47">
        <v>47691</v>
      </c>
      <c r="E66" s="47">
        <f>C66+D66</f>
        <v>47691</v>
      </c>
      <c r="F66" s="36">
        <v>47691</v>
      </c>
      <c r="G66" s="47">
        <f>F66</f>
        <v>47691</v>
      </c>
      <c r="H66" s="87">
        <f>E66-G66</f>
        <v>0</v>
      </c>
    </row>
    <row r="67" spans="1:10" x14ac:dyDescent="0.25">
      <c r="A67" s="83"/>
      <c r="B67" s="15" t="s">
        <v>25</v>
      </c>
      <c r="C67" s="9">
        <f t="shared" ref="C67:H67" si="22">C68+C71+C76</f>
        <v>3316843.67</v>
      </c>
      <c r="D67" s="9">
        <f t="shared" si="22"/>
        <v>-1211622.01</v>
      </c>
      <c r="E67" s="9">
        <f t="shared" si="22"/>
        <v>2105221.66</v>
      </c>
      <c r="F67" s="9">
        <f t="shared" si="22"/>
        <v>2105221.66</v>
      </c>
      <c r="G67" s="9">
        <f t="shared" si="22"/>
        <v>2105221.66</v>
      </c>
      <c r="H67" s="84">
        <f t="shared" si="22"/>
        <v>0</v>
      </c>
      <c r="J67" s="45"/>
    </row>
    <row r="68" spans="1:10" x14ac:dyDescent="0.25">
      <c r="A68" s="85">
        <v>1100</v>
      </c>
      <c r="B68" s="16" t="s">
        <v>160</v>
      </c>
      <c r="C68" s="14">
        <f>C69</f>
        <v>1768856</v>
      </c>
      <c r="D68" s="14">
        <f t="shared" ref="D68:H69" si="23">D69</f>
        <v>-27067</v>
      </c>
      <c r="E68" s="14">
        <f t="shared" si="23"/>
        <v>1741789</v>
      </c>
      <c r="F68" s="38">
        <f t="shared" si="23"/>
        <v>1741789</v>
      </c>
      <c r="G68" s="14">
        <f t="shared" si="23"/>
        <v>1741789</v>
      </c>
      <c r="H68" s="92">
        <f t="shared" si="23"/>
        <v>0</v>
      </c>
    </row>
    <row r="69" spans="1:10" x14ac:dyDescent="0.25">
      <c r="A69" s="85">
        <v>11300</v>
      </c>
      <c r="B69" s="46" t="s">
        <v>159</v>
      </c>
      <c r="C69" s="49">
        <f>C70</f>
        <v>1768856</v>
      </c>
      <c r="D69" s="49">
        <f t="shared" si="23"/>
        <v>-27067</v>
      </c>
      <c r="E69" s="49">
        <f t="shared" si="23"/>
        <v>1741789</v>
      </c>
      <c r="F69" s="38">
        <f t="shared" si="23"/>
        <v>1741789</v>
      </c>
      <c r="G69" s="49">
        <f t="shared" si="23"/>
        <v>1741789</v>
      </c>
      <c r="H69" s="90">
        <f t="shared" si="23"/>
        <v>0</v>
      </c>
    </row>
    <row r="70" spans="1:10" ht="15.75" thickBot="1" x14ac:dyDescent="0.3">
      <c r="A70" s="117">
        <v>11322</v>
      </c>
      <c r="B70" s="118" t="s">
        <v>166</v>
      </c>
      <c r="C70" s="119">
        <v>1768856</v>
      </c>
      <c r="D70" s="119">
        <v>-27067</v>
      </c>
      <c r="E70" s="119">
        <f>C70+D70</f>
        <v>1741789</v>
      </c>
      <c r="F70" s="120">
        <v>1741789</v>
      </c>
      <c r="G70" s="119">
        <f>F70</f>
        <v>1741789</v>
      </c>
      <c r="H70" s="121">
        <f>E70-G70</f>
        <v>0</v>
      </c>
    </row>
    <row r="71" spans="1:10" ht="24.75" thickTop="1" x14ac:dyDescent="0.25">
      <c r="A71" s="112">
        <v>13200</v>
      </c>
      <c r="B71" s="113" t="s">
        <v>165</v>
      </c>
      <c r="C71" s="114">
        <f t="shared" ref="C71:H71" si="24">C72+C73+C74</f>
        <v>1450919.67</v>
      </c>
      <c r="D71" s="114">
        <f t="shared" si="24"/>
        <v>-1182269.01</v>
      </c>
      <c r="E71" s="114">
        <f t="shared" si="24"/>
        <v>268650.65999999992</v>
      </c>
      <c r="F71" s="115">
        <f t="shared" si="24"/>
        <v>268650.66000000003</v>
      </c>
      <c r="G71" s="114">
        <f t="shared" si="24"/>
        <v>268650.66000000003</v>
      </c>
      <c r="H71" s="116">
        <f t="shared" si="24"/>
        <v>0</v>
      </c>
    </row>
    <row r="72" spans="1:10" x14ac:dyDescent="0.25">
      <c r="A72" s="85">
        <v>13201</v>
      </c>
      <c r="B72" s="46" t="s">
        <v>164</v>
      </c>
      <c r="C72" s="47">
        <v>7344</v>
      </c>
      <c r="D72" s="47">
        <v>618</v>
      </c>
      <c r="E72" s="47">
        <f>C72+D72</f>
        <v>7962</v>
      </c>
      <c r="F72" s="36">
        <v>7962</v>
      </c>
      <c r="G72" s="47">
        <f>F72</f>
        <v>7962</v>
      </c>
      <c r="H72" s="87">
        <f>E72-G72</f>
        <v>0</v>
      </c>
    </row>
    <row r="73" spans="1:10" x14ac:dyDescent="0.25">
      <c r="A73" s="85">
        <v>13202</v>
      </c>
      <c r="B73" s="46" t="s">
        <v>163</v>
      </c>
      <c r="C73" s="47">
        <v>1437575.67</v>
      </c>
      <c r="D73" s="47">
        <v>-1196858.01</v>
      </c>
      <c r="E73" s="47">
        <f>C73+D73</f>
        <v>240717.65999999992</v>
      </c>
      <c r="F73" s="36">
        <v>240717.66</v>
      </c>
      <c r="G73" s="47">
        <f>F73</f>
        <v>240717.66</v>
      </c>
      <c r="H73" s="87">
        <f t="shared" ref="H73:H74" si="25">E73-G73</f>
        <v>0</v>
      </c>
    </row>
    <row r="74" spans="1:10" x14ac:dyDescent="0.25">
      <c r="A74" s="85">
        <v>13400</v>
      </c>
      <c r="B74" s="46" t="s">
        <v>162</v>
      </c>
      <c r="C74" s="47">
        <v>6000</v>
      </c>
      <c r="D74" s="47">
        <v>13971</v>
      </c>
      <c r="E74" s="47">
        <f>C74+D74</f>
        <v>19971</v>
      </c>
      <c r="F74" s="36">
        <v>19971</v>
      </c>
      <c r="G74" s="47">
        <f>F74</f>
        <v>19971</v>
      </c>
      <c r="H74" s="87">
        <f t="shared" si="25"/>
        <v>0</v>
      </c>
    </row>
    <row r="75" spans="1:10" x14ac:dyDescent="0.25">
      <c r="A75" s="85">
        <v>1500</v>
      </c>
      <c r="B75" s="53" t="s">
        <v>154</v>
      </c>
      <c r="C75" s="49">
        <f>C76</f>
        <v>97068</v>
      </c>
      <c r="D75" s="49">
        <f t="shared" ref="D75:H76" si="26">D76</f>
        <v>-2286</v>
      </c>
      <c r="E75" s="49">
        <f t="shared" si="26"/>
        <v>94782</v>
      </c>
      <c r="F75" s="38">
        <f t="shared" si="26"/>
        <v>94782</v>
      </c>
      <c r="G75" s="49">
        <f t="shared" si="26"/>
        <v>94782</v>
      </c>
      <c r="H75" s="90">
        <f t="shared" si="26"/>
        <v>0</v>
      </c>
    </row>
    <row r="76" spans="1:10" x14ac:dyDescent="0.25">
      <c r="A76" s="85">
        <v>15400</v>
      </c>
      <c r="B76" s="46" t="s">
        <v>153</v>
      </c>
      <c r="C76" s="50">
        <f>C77</f>
        <v>97068</v>
      </c>
      <c r="D76" s="50">
        <f t="shared" si="26"/>
        <v>-2286</v>
      </c>
      <c r="E76" s="50">
        <f t="shared" si="26"/>
        <v>94782</v>
      </c>
      <c r="F76" s="39">
        <f t="shared" si="26"/>
        <v>94782</v>
      </c>
      <c r="G76" s="50">
        <f t="shared" si="26"/>
        <v>94782</v>
      </c>
      <c r="H76" s="91">
        <f t="shared" si="26"/>
        <v>0</v>
      </c>
    </row>
    <row r="77" spans="1:10" x14ac:dyDescent="0.25">
      <c r="A77" s="85">
        <v>15403</v>
      </c>
      <c r="B77" s="46" t="s">
        <v>161</v>
      </c>
      <c r="C77" s="47">
        <v>97068</v>
      </c>
      <c r="D77" s="47">
        <v>-2286</v>
      </c>
      <c r="E77" s="47">
        <f>C77+D77</f>
        <v>94782</v>
      </c>
      <c r="F77" s="36">
        <v>94782</v>
      </c>
      <c r="G77" s="47">
        <f>F77</f>
        <v>94782</v>
      </c>
      <c r="H77" s="87">
        <f>E77-G77</f>
        <v>0</v>
      </c>
    </row>
    <row r="78" spans="1:10" x14ac:dyDescent="0.25">
      <c r="A78" s="83"/>
      <c r="B78" s="15" t="s">
        <v>20</v>
      </c>
      <c r="C78" s="9">
        <f t="shared" ref="C78:H78" si="27">C79+C82</f>
        <v>3852490.6</v>
      </c>
      <c r="D78" s="9">
        <f t="shared" si="27"/>
        <v>95630.31</v>
      </c>
      <c r="E78" s="9">
        <f t="shared" si="27"/>
        <v>3948120.91</v>
      </c>
      <c r="F78" s="9">
        <f t="shared" si="27"/>
        <v>3948120.91</v>
      </c>
      <c r="G78" s="9">
        <f t="shared" si="27"/>
        <v>3948120.91</v>
      </c>
      <c r="H78" s="84">
        <f t="shared" si="27"/>
        <v>0</v>
      </c>
    </row>
    <row r="79" spans="1:10" x14ac:dyDescent="0.25">
      <c r="A79" s="85">
        <v>1100</v>
      </c>
      <c r="B79" s="16" t="s">
        <v>160</v>
      </c>
      <c r="C79" s="14">
        <f t="shared" ref="C79:H79" si="28">C80</f>
        <v>3298452</v>
      </c>
      <c r="D79" s="14">
        <f t="shared" si="28"/>
        <v>126696.91</v>
      </c>
      <c r="E79" s="14">
        <f t="shared" si="28"/>
        <v>3425148.91</v>
      </c>
      <c r="F79" s="38">
        <f t="shared" si="28"/>
        <v>3425148.91</v>
      </c>
      <c r="G79" s="14">
        <f t="shared" si="28"/>
        <v>3425148.91</v>
      </c>
      <c r="H79" s="92">
        <f t="shared" si="28"/>
        <v>0</v>
      </c>
    </row>
    <row r="80" spans="1:10" x14ac:dyDescent="0.25">
      <c r="A80" s="85">
        <v>11300</v>
      </c>
      <c r="B80" s="46" t="s">
        <v>159</v>
      </c>
      <c r="C80" s="47">
        <v>3298452</v>
      </c>
      <c r="D80" s="47">
        <v>126696.91</v>
      </c>
      <c r="E80" s="47">
        <f>C80+D80</f>
        <v>3425148.91</v>
      </c>
      <c r="F80" s="36">
        <v>3425148.91</v>
      </c>
      <c r="G80" s="47">
        <f>F80</f>
        <v>3425148.91</v>
      </c>
      <c r="H80" s="87">
        <f>E80-G80</f>
        <v>0</v>
      </c>
      <c r="J80" s="45"/>
    </row>
    <row r="81" spans="1:10" x14ac:dyDescent="0.25">
      <c r="A81" s="85">
        <v>1300</v>
      </c>
      <c r="B81" s="53" t="s">
        <v>156</v>
      </c>
      <c r="C81" s="49">
        <f t="shared" ref="C81:H81" si="29">C82</f>
        <v>554038.6</v>
      </c>
      <c r="D81" s="49">
        <f t="shared" si="29"/>
        <v>-31066.6</v>
      </c>
      <c r="E81" s="49">
        <f t="shared" si="29"/>
        <v>522972</v>
      </c>
      <c r="F81" s="38">
        <f t="shared" si="29"/>
        <v>522972</v>
      </c>
      <c r="G81" s="49">
        <f t="shared" si="29"/>
        <v>522972</v>
      </c>
      <c r="H81" s="90">
        <f t="shared" si="29"/>
        <v>0</v>
      </c>
    </row>
    <row r="82" spans="1:10" ht="24" x14ac:dyDescent="0.25">
      <c r="A82" s="85">
        <v>13204</v>
      </c>
      <c r="B82" s="46" t="s">
        <v>155</v>
      </c>
      <c r="C82" s="47">
        <v>554038.6</v>
      </c>
      <c r="D82" s="47">
        <v>-31066.6</v>
      </c>
      <c r="E82" s="47">
        <f>C82+D82</f>
        <v>522972</v>
      </c>
      <c r="F82" s="36">
        <v>522972</v>
      </c>
      <c r="G82" s="47">
        <f>F82</f>
        <v>522972</v>
      </c>
      <c r="H82" s="87">
        <f>E82-G82</f>
        <v>0</v>
      </c>
    </row>
    <row r="83" spans="1:10" x14ac:dyDescent="0.25">
      <c r="A83" s="94"/>
      <c r="B83" s="17" t="s">
        <v>24</v>
      </c>
      <c r="C83" s="18">
        <f t="shared" ref="C83:H83" si="30">C84+C91+C86+C88</f>
        <v>622120</v>
      </c>
      <c r="D83" s="18">
        <f t="shared" si="30"/>
        <v>266419.19</v>
      </c>
      <c r="E83" s="18">
        <f t="shared" si="30"/>
        <v>888539.19</v>
      </c>
      <c r="F83" s="18">
        <f t="shared" si="30"/>
        <v>888539.19</v>
      </c>
      <c r="G83" s="18">
        <f t="shared" si="30"/>
        <v>888539.19</v>
      </c>
      <c r="H83" s="95">
        <f t="shared" si="30"/>
        <v>0</v>
      </c>
    </row>
    <row r="84" spans="1:10" x14ac:dyDescent="0.25">
      <c r="A84" s="85">
        <v>1200</v>
      </c>
      <c r="B84" s="10" t="s">
        <v>158</v>
      </c>
      <c r="C84" s="11">
        <f t="shared" ref="C84:H84" si="31">C85</f>
        <v>372120</v>
      </c>
      <c r="D84" s="11">
        <f t="shared" si="31"/>
        <v>-46515</v>
      </c>
      <c r="E84" s="11">
        <f t="shared" si="31"/>
        <v>325605</v>
      </c>
      <c r="F84" s="39">
        <f t="shared" si="31"/>
        <v>325605</v>
      </c>
      <c r="G84" s="11">
        <f t="shared" si="31"/>
        <v>325605</v>
      </c>
      <c r="H84" s="86">
        <f t="shared" si="31"/>
        <v>0</v>
      </c>
    </row>
    <row r="85" spans="1:10" x14ac:dyDescent="0.25">
      <c r="A85" s="85">
        <v>12100</v>
      </c>
      <c r="B85" s="46" t="s">
        <v>157</v>
      </c>
      <c r="C85" s="47">
        <v>372120</v>
      </c>
      <c r="D85" s="47">
        <v>-46515</v>
      </c>
      <c r="E85" s="47">
        <f>C85+D85</f>
        <v>325605</v>
      </c>
      <c r="F85" s="36">
        <v>325605</v>
      </c>
      <c r="G85" s="47">
        <f>F85</f>
        <v>325605</v>
      </c>
      <c r="H85" s="87">
        <f>E85-G85</f>
        <v>0</v>
      </c>
      <c r="I85" s="54"/>
    </row>
    <row r="86" spans="1:10" x14ac:dyDescent="0.25">
      <c r="A86" s="85">
        <v>1300</v>
      </c>
      <c r="B86" s="53" t="s">
        <v>156</v>
      </c>
      <c r="C86" s="49">
        <f t="shared" ref="C86:H86" si="32">C87</f>
        <v>0</v>
      </c>
      <c r="D86" s="49">
        <f t="shared" si="32"/>
        <v>0</v>
      </c>
      <c r="E86" s="49">
        <f t="shared" si="32"/>
        <v>0</v>
      </c>
      <c r="F86" s="38">
        <f t="shared" si="32"/>
        <v>0</v>
      </c>
      <c r="G86" s="49">
        <f t="shared" si="32"/>
        <v>0</v>
      </c>
      <c r="H86" s="90">
        <f t="shared" si="32"/>
        <v>0</v>
      </c>
      <c r="I86" s="54"/>
    </row>
    <row r="87" spans="1:10" ht="24" x14ac:dyDescent="0.25">
      <c r="A87" s="85">
        <v>13204</v>
      </c>
      <c r="B87" s="35" t="s">
        <v>155</v>
      </c>
      <c r="C87" s="36">
        <v>0</v>
      </c>
      <c r="D87" s="36">
        <v>0</v>
      </c>
      <c r="E87" s="36">
        <v>0</v>
      </c>
      <c r="F87" s="36">
        <v>0</v>
      </c>
      <c r="G87" s="36">
        <f>E87+F87</f>
        <v>0</v>
      </c>
      <c r="H87" s="89">
        <f>C87-G87</f>
        <v>0</v>
      </c>
    </row>
    <row r="88" spans="1:10" x14ac:dyDescent="0.25">
      <c r="A88" s="85">
        <v>1500</v>
      </c>
      <c r="B88" s="37" t="s">
        <v>154</v>
      </c>
      <c r="C88" s="38">
        <f>C89</f>
        <v>250000</v>
      </c>
      <c r="D88" s="38">
        <f t="shared" ref="D88:H89" si="33">D89</f>
        <v>312934.19</v>
      </c>
      <c r="E88" s="38">
        <f t="shared" si="33"/>
        <v>562934.18999999994</v>
      </c>
      <c r="F88" s="38">
        <f t="shared" si="33"/>
        <v>562934.18999999994</v>
      </c>
      <c r="G88" s="38">
        <f t="shared" si="33"/>
        <v>562934.18999999994</v>
      </c>
      <c r="H88" s="88">
        <f t="shared" si="33"/>
        <v>0</v>
      </c>
    </row>
    <row r="89" spans="1:10" x14ac:dyDescent="0.25">
      <c r="A89" s="85">
        <v>15400</v>
      </c>
      <c r="B89" s="37" t="s">
        <v>153</v>
      </c>
      <c r="C89" s="36">
        <f>C90</f>
        <v>250000</v>
      </c>
      <c r="D89" s="36">
        <f t="shared" si="33"/>
        <v>312934.19</v>
      </c>
      <c r="E89" s="36">
        <f t="shared" si="33"/>
        <v>562934.18999999994</v>
      </c>
      <c r="F89" s="36">
        <f t="shared" si="33"/>
        <v>562934.18999999994</v>
      </c>
      <c r="G89" s="36">
        <f t="shared" si="33"/>
        <v>562934.18999999994</v>
      </c>
      <c r="H89" s="89">
        <f t="shared" si="33"/>
        <v>0</v>
      </c>
    </row>
    <row r="90" spans="1:10" x14ac:dyDescent="0.25">
      <c r="A90" s="85">
        <v>15401</v>
      </c>
      <c r="B90" s="35" t="s">
        <v>152</v>
      </c>
      <c r="C90" s="36">
        <v>250000</v>
      </c>
      <c r="D90" s="36">
        <v>312934.19</v>
      </c>
      <c r="E90" s="36">
        <f>C90+D90</f>
        <v>562934.18999999994</v>
      </c>
      <c r="F90" s="36">
        <v>562934.18999999994</v>
      </c>
      <c r="G90" s="36">
        <f>F90</f>
        <v>562934.18999999994</v>
      </c>
      <c r="H90" s="89">
        <f>E90-G90</f>
        <v>0</v>
      </c>
    </row>
    <row r="91" spans="1:10" x14ac:dyDescent="0.25">
      <c r="A91" s="85">
        <v>1700</v>
      </c>
      <c r="B91" s="37" t="s">
        <v>151</v>
      </c>
      <c r="C91" s="38">
        <f t="shared" ref="C91:H91" si="34">C92</f>
        <v>0</v>
      </c>
      <c r="D91" s="38">
        <f t="shared" si="34"/>
        <v>0</v>
      </c>
      <c r="E91" s="38">
        <f t="shared" si="34"/>
        <v>0</v>
      </c>
      <c r="F91" s="38">
        <f t="shared" si="34"/>
        <v>0</v>
      </c>
      <c r="G91" s="38">
        <f t="shared" si="34"/>
        <v>0</v>
      </c>
      <c r="H91" s="88">
        <f t="shared" si="34"/>
        <v>0</v>
      </c>
    </row>
    <row r="92" spans="1:10" x14ac:dyDescent="0.25">
      <c r="A92" s="85">
        <v>17100</v>
      </c>
      <c r="B92" s="35" t="s">
        <v>150</v>
      </c>
      <c r="C92" s="36">
        <v>0</v>
      </c>
      <c r="D92" s="36">
        <v>0</v>
      </c>
      <c r="E92" s="36">
        <v>0</v>
      </c>
      <c r="F92" s="36">
        <v>0</v>
      </c>
      <c r="G92" s="36">
        <f>F92</f>
        <v>0</v>
      </c>
      <c r="H92" s="89">
        <f>C92-G92</f>
        <v>0</v>
      </c>
    </row>
    <row r="93" spans="1:10" x14ac:dyDescent="0.25">
      <c r="A93" s="96">
        <v>2000</v>
      </c>
      <c r="B93" s="43" t="s">
        <v>149</v>
      </c>
      <c r="C93" s="44">
        <f t="shared" ref="C93:H93" si="35">C94+C115+C140+C132+C152</f>
        <v>3592943.44</v>
      </c>
      <c r="D93" s="44">
        <f t="shared" si="35"/>
        <v>-313978.7</v>
      </c>
      <c r="E93" s="44">
        <f>E94+E115+E140+E132+E152</f>
        <v>3278964.7400000007</v>
      </c>
      <c r="F93" s="44">
        <f t="shared" si="35"/>
        <v>3278964.74</v>
      </c>
      <c r="G93" s="44">
        <f t="shared" si="35"/>
        <v>3278964.74</v>
      </c>
      <c r="H93" s="97">
        <f t="shared" si="35"/>
        <v>6.8212102632969618E-12</v>
      </c>
    </row>
    <row r="94" spans="1:10" x14ac:dyDescent="0.25">
      <c r="A94" s="94"/>
      <c r="B94" s="17" t="s">
        <v>12</v>
      </c>
      <c r="C94" s="18">
        <f t="shared" ref="C94:H94" si="36">C95+C100+C103+C107+C109+C112</f>
        <v>1190000</v>
      </c>
      <c r="D94" s="18">
        <f t="shared" si="36"/>
        <v>-177490.88999999996</v>
      </c>
      <c r="E94" s="18">
        <f t="shared" si="36"/>
        <v>1012509.1100000002</v>
      </c>
      <c r="F94" s="18">
        <f t="shared" si="36"/>
        <v>1012509.11</v>
      </c>
      <c r="G94" s="18">
        <f t="shared" si="36"/>
        <v>1012509.11</v>
      </c>
      <c r="H94" s="95">
        <f t="shared" si="36"/>
        <v>6.8212102632969618E-12</v>
      </c>
    </row>
    <row r="95" spans="1:10" ht="24" x14ac:dyDescent="0.25">
      <c r="A95" s="85">
        <v>2100</v>
      </c>
      <c r="B95" s="37" t="s">
        <v>128</v>
      </c>
      <c r="C95" s="38">
        <f t="shared" ref="C95:H95" si="37">C96+C97+C98+C99</f>
        <v>225000</v>
      </c>
      <c r="D95" s="38">
        <f t="shared" si="37"/>
        <v>-59793.249999999993</v>
      </c>
      <c r="E95" s="38">
        <f t="shared" si="37"/>
        <v>165206.75</v>
      </c>
      <c r="F95" s="38">
        <f t="shared" si="37"/>
        <v>165206.75</v>
      </c>
      <c r="G95" s="38">
        <f t="shared" si="37"/>
        <v>165206.75</v>
      </c>
      <c r="H95" s="88">
        <f t="shared" si="37"/>
        <v>0</v>
      </c>
      <c r="J95" s="45"/>
    </row>
    <row r="96" spans="1:10" x14ac:dyDescent="0.25">
      <c r="A96" s="85">
        <v>21100</v>
      </c>
      <c r="B96" s="35" t="s">
        <v>127</v>
      </c>
      <c r="C96" s="36">
        <v>65000</v>
      </c>
      <c r="D96" s="36">
        <v>-9691.57</v>
      </c>
      <c r="E96" s="36">
        <f>C96+D96</f>
        <v>55308.43</v>
      </c>
      <c r="F96" s="36">
        <v>55308.43</v>
      </c>
      <c r="G96" s="36">
        <f>F96</f>
        <v>55308.43</v>
      </c>
      <c r="H96" s="89">
        <f>E96-G96</f>
        <v>0</v>
      </c>
    </row>
    <row r="97" spans="1:8" x14ac:dyDescent="0.25">
      <c r="A97" s="85">
        <v>21200</v>
      </c>
      <c r="B97" s="35" t="s">
        <v>142</v>
      </c>
      <c r="C97" s="36">
        <v>0</v>
      </c>
      <c r="D97" s="36">
        <v>73480.44</v>
      </c>
      <c r="E97" s="36">
        <f>C97+D97</f>
        <v>73480.44</v>
      </c>
      <c r="F97" s="36">
        <v>73480.44</v>
      </c>
      <c r="G97" s="36">
        <f>F97</f>
        <v>73480.44</v>
      </c>
      <c r="H97" s="89">
        <f t="shared" ref="H97:H99" si="38">E97-G97</f>
        <v>0</v>
      </c>
    </row>
    <row r="98" spans="1:8" x14ac:dyDescent="0.25">
      <c r="A98" s="85">
        <v>21500</v>
      </c>
      <c r="B98" s="35" t="s">
        <v>141</v>
      </c>
      <c r="C98" s="36">
        <v>100000</v>
      </c>
      <c r="D98" s="36">
        <v>-93939.01</v>
      </c>
      <c r="E98" s="36">
        <f>C98+D98</f>
        <v>6060.9900000000052</v>
      </c>
      <c r="F98" s="36">
        <v>6060.99</v>
      </c>
      <c r="G98" s="36">
        <f>F98</f>
        <v>6060.99</v>
      </c>
      <c r="H98" s="89">
        <f t="shared" si="38"/>
        <v>0</v>
      </c>
    </row>
    <row r="99" spans="1:8" x14ac:dyDescent="0.25">
      <c r="A99" s="85">
        <v>21600</v>
      </c>
      <c r="B99" s="35" t="s">
        <v>126</v>
      </c>
      <c r="C99" s="36">
        <v>60000</v>
      </c>
      <c r="D99" s="36">
        <v>-29643.11</v>
      </c>
      <c r="E99" s="36">
        <f>C99+D99</f>
        <v>30356.89</v>
      </c>
      <c r="F99" s="36">
        <v>30356.89</v>
      </c>
      <c r="G99" s="36">
        <f>F99</f>
        <v>30356.89</v>
      </c>
      <c r="H99" s="89">
        <f t="shared" si="38"/>
        <v>0</v>
      </c>
    </row>
    <row r="100" spans="1:8" x14ac:dyDescent="0.25">
      <c r="A100" s="85">
        <v>2200</v>
      </c>
      <c r="B100" s="37" t="s">
        <v>122</v>
      </c>
      <c r="C100" s="38">
        <f t="shared" ref="C100:F100" si="39">C101+C102</f>
        <v>735000</v>
      </c>
      <c r="D100" s="38">
        <f t="shared" si="39"/>
        <v>7233.5600000000122</v>
      </c>
      <c r="E100" s="38">
        <f t="shared" si="39"/>
        <v>742233.56</v>
      </c>
      <c r="F100" s="38">
        <f t="shared" si="39"/>
        <v>742233.55999999994</v>
      </c>
      <c r="G100" s="38">
        <f>G101+G102</f>
        <v>742233.55999999994</v>
      </c>
      <c r="H100" s="88">
        <f>H101</f>
        <v>0</v>
      </c>
    </row>
    <row r="101" spans="1:8" x14ac:dyDescent="0.25">
      <c r="A101" s="85">
        <v>22100</v>
      </c>
      <c r="B101" s="35" t="s">
        <v>121</v>
      </c>
      <c r="C101" s="36">
        <v>735000</v>
      </c>
      <c r="D101" s="36">
        <v>-123455.43</v>
      </c>
      <c r="E101" s="36">
        <f>C101+D101</f>
        <v>611544.57000000007</v>
      </c>
      <c r="F101" s="36">
        <v>611544.56999999995</v>
      </c>
      <c r="G101" s="36">
        <f>F101</f>
        <v>611544.56999999995</v>
      </c>
      <c r="H101" s="89">
        <f>E101-G101</f>
        <v>0</v>
      </c>
    </row>
    <row r="102" spans="1:8" x14ac:dyDescent="0.25">
      <c r="A102" s="85">
        <v>22300</v>
      </c>
      <c r="B102" s="40" t="s">
        <v>148</v>
      </c>
      <c r="C102" s="36">
        <v>0</v>
      </c>
      <c r="D102" s="36">
        <v>130688.99</v>
      </c>
      <c r="E102" s="36">
        <f>C102+D102</f>
        <v>130688.99</v>
      </c>
      <c r="F102" s="36">
        <v>130688.99</v>
      </c>
      <c r="G102" s="36">
        <f>F102</f>
        <v>130688.99</v>
      </c>
      <c r="H102" s="89">
        <f>E102-G102</f>
        <v>0</v>
      </c>
    </row>
    <row r="103" spans="1:8" ht="24" x14ac:dyDescent="0.25">
      <c r="A103" s="85">
        <v>2400</v>
      </c>
      <c r="B103" s="37" t="s">
        <v>119</v>
      </c>
      <c r="C103" s="38">
        <f t="shared" ref="C103:H103" si="40">C104+C105</f>
        <v>90000</v>
      </c>
      <c r="D103" s="38">
        <f t="shared" si="40"/>
        <v>-87585.18</v>
      </c>
      <c r="E103" s="38">
        <f t="shared" si="40"/>
        <v>2414.820000000007</v>
      </c>
      <c r="F103" s="38">
        <f t="shared" si="40"/>
        <v>2414.8200000000002</v>
      </c>
      <c r="G103" s="38">
        <f t="shared" si="40"/>
        <v>2414.8200000000002</v>
      </c>
      <c r="H103" s="88">
        <f t="shared" si="40"/>
        <v>6.8212102632969618E-12</v>
      </c>
    </row>
    <row r="104" spans="1:8" x14ac:dyDescent="0.25">
      <c r="A104" s="85">
        <v>24600</v>
      </c>
      <c r="B104" s="35" t="s">
        <v>118</v>
      </c>
      <c r="C104" s="41">
        <v>90000</v>
      </c>
      <c r="D104" s="41">
        <v>-87837.18</v>
      </c>
      <c r="E104" s="36">
        <f>C104+D104</f>
        <v>2162.820000000007</v>
      </c>
      <c r="F104" s="36">
        <v>2162.8200000000002</v>
      </c>
      <c r="G104" s="36">
        <f>F104</f>
        <v>2162.8200000000002</v>
      </c>
      <c r="H104" s="89">
        <f>E104-G104</f>
        <v>6.8212102632969618E-12</v>
      </c>
    </row>
    <row r="105" spans="1:8" x14ac:dyDescent="0.25">
      <c r="A105" s="85">
        <v>24800</v>
      </c>
      <c r="B105" s="35" t="s">
        <v>147</v>
      </c>
      <c r="C105" s="38">
        <f t="shared" ref="C105:H105" si="41">C106</f>
        <v>0</v>
      </c>
      <c r="D105" s="38">
        <f t="shared" si="41"/>
        <v>252</v>
      </c>
      <c r="E105" s="38">
        <f t="shared" si="41"/>
        <v>252</v>
      </c>
      <c r="F105" s="38">
        <f t="shared" si="41"/>
        <v>252</v>
      </c>
      <c r="G105" s="38">
        <f t="shared" si="41"/>
        <v>252</v>
      </c>
      <c r="H105" s="88">
        <f t="shared" si="41"/>
        <v>0</v>
      </c>
    </row>
    <row r="106" spans="1:8" x14ac:dyDescent="0.25">
      <c r="A106" s="85">
        <v>24801</v>
      </c>
      <c r="B106" s="35" t="s">
        <v>146</v>
      </c>
      <c r="C106" s="36">
        <v>0</v>
      </c>
      <c r="D106" s="36">
        <v>252</v>
      </c>
      <c r="E106" s="36">
        <f>C106+D106</f>
        <v>252</v>
      </c>
      <c r="F106" s="36">
        <v>252</v>
      </c>
      <c r="G106" s="36">
        <v>252</v>
      </c>
      <c r="H106" s="89">
        <v>0</v>
      </c>
    </row>
    <row r="107" spans="1:8" x14ac:dyDescent="0.25">
      <c r="A107" s="85">
        <v>2600</v>
      </c>
      <c r="B107" s="37" t="s">
        <v>137</v>
      </c>
      <c r="C107" s="38">
        <f t="shared" ref="C107:H107" si="42">C108</f>
        <v>50000</v>
      </c>
      <c r="D107" s="38">
        <f t="shared" si="42"/>
        <v>-22810.83</v>
      </c>
      <c r="E107" s="38">
        <f t="shared" si="42"/>
        <v>27189.17</v>
      </c>
      <c r="F107" s="38">
        <f t="shared" si="42"/>
        <v>27189.17</v>
      </c>
      <c r="G107" s="38">
        <f t="shared" si="42"/>
        <v>27189.17</v>
      </c>
      <c r="H107" s="88">
        <f t="shared" si="42"/>
        <v>0</v>
      </c>
    </row>
    <row r="108" spans="1:8" x14ac:dyDescent="0.25">
      <c r="A108" s="85">
        <v>26100</v>
      </c>
      <c r="B108" s="35" t="s">
        <v>136</v>
      </c>
      <c r="C108" s="36">
        <v>50000</v>
      </c>
      <c r="D108" s="36">
        <v>-22810.83</v>
      </c>
      <c r="E108" s="36">
        <f>C108+D108</f>
        <v>27189.17</v>
      </c>
      <c r="F108" s="36">
        <v>27189.17</v>
      </c>
      <c r="G108" s="36">
        <v>27189.17</v>
      </c>
      <c r="H108" s="89">
        <f>E108-G108</f>
        <v>0</v>
      </c>
    </row>
    <row r="109" spans="1:8" ht="24" x14ac:dyDescent="0.25">
      <c r="A109" s="85">
        <v>2700</v>
      </c>
      <c r="B109" s="37" t="s">
        <v>117</v>
      </c>
      <c r="C109" s="39">
        <f t="shared" ref="C109:H109" si="43">C110+C111</f>
        <v>55000</v>
      </c>
      <c r="D109" s="39">
        <f t="shared" si="43"/>
        <v>12764</v>
      </c>
      <c r="E109" s="39">
        <f t="shared" si="43"/>
        <v>67764</v>
      </c>
      <c r="F109" s="39">
        <f t="shared" si="43"/>
        <v>67764</v>
      </c>
      <c r="G109" s="39">
        <f t="shared" si="43"/>
        <v>67764</v>
      </c>
      <c r="H109" s="98">
        <f t="shared" si="43"/>
        <v>0</v>
      </c>
    </row>
    <row r="110" spans="1:8" x14ac:dyDescent="0.25">
      <c r="A110" s="85">
        <v>27100</v>
      </c>
      <c r="B110" s="35" t="s">
        <v>116</v>
      </c>
      <c r="C110" s="36">
        <v>55000</v>
      </c>
      <c r="D110" s="36">
        <v>12764</v>
      </c>
      <c r="E110" s="36">
        <f>C110+D110</f>
        <v>67764</v>
      </c>
      <c r="F110" s="36">
        <v>67764</v>
      </c>
      <c r="G110" s="36">
        <f>F110</f>
        <v>67764</v>
      </c>
      <c r="H110" s="89">
        <f>E110-G110</f>
        <v>0</v>
      </c>
    </row>
    <row r="111" spans="1:8" x14ac:dyDescent="0.25">
      <c r="A111" s="85">
        <v>27200</v>
      </c>
      <c r="B111" s="35" t="s">
        <v>145</v>
      </c>
      <c r="C111" s="36">
        <v>0</v>
      </c>
      <c r="D111" s="36">
        <v>0</v>
      </c>
      <c r="E111" s="36">
        <f>C111+D111</f>
        <v>0</v>
      </c>
      <c r="F111" s="36">
        <v>0</v>
      </c>
      <c r="G111" s="36">
        <f>F111</f>
        <v>0</v>
      </c>
      <c r="H111" s="89">
        <f>C111-G111</f>
        <v>0</v>
      </c>
    </row>
    <row r="112" spans="1:8" x14ac:dyDescent="0.25">
      <c r="A112" s="85">
        <v>2900</v>
      </c>
      <c r="B112" s="37" t="s">
        <v>144</v>
      </c>
      <c r="C112" s="42">
        <f t="shared" ref="C112:H112" si="44">C113+C114</f>
        <v>35000</v>
      </c>
      <c r="D112" s="42">
        <f t="shared" si="44"/>
        <v>-27299.19</v>
      </c>
      <c r="E112" s="42">
        <f t="shared" si="44"/>
        <v>7700.8100000000013</v>
      </c>
      <c r="F112" s="42">
        <f t="shared" si="44"/>
        <v>7700.81</v>
      </c>
      <c r="G112" s="42">
        <f t="shared" si="44"/>
        <v>7700.81</v>
      </c>
      <c r="H112" s="99">
        <f t="shared" si="44"/>
        <v>0</v>
      </c>
    </row>
    <row r="113" spans="1:8" x14ac:dyDescent="0.25">
      <c r="A113" s="85">
        <v>29100</v>
      </c>
      <c r="B113" s="35" t="s">
        <v>143</v>
      </c>
      <c r="C113" s="36">
        <v>35000</v>
      </c>
      <c r="D113" s="36">
        <v>-27299.19</v>
      </c>
      <c r="E113" s="36">
        <f>C113+D113</f>
        <v>7700.8100000000013</v>
      </c>
      <c r="F113" s="36">
        <v>7700.81</v>
      </c>
      <c r="G113" s="36">
        <f>F113</f>
        <v>7700.81</v>
      </c>
      <c r="H113" s="89">
        <f>E113-G113</f>
        <v>0</v>
      </c>
    </row>
    <row r="114" spans="1:8" ht="24" x14ac:dyDescent="0.25">
      <c r="A114" s="85">
        <v>29900</v>
      </c>
      <c r="B114" s="35" t="s">
        <v>131</v>
      </c>
      <c r="C114" s="36">
        <v>0</v>
      </c>
      <c r="D114" s="36">
        <v>0</v>
      </c>
      <c r="E114" s="36">
        <f>C114+D114</f>
        <v>0</v>
      </c>
      <c r="F114" s="36">
        <v>0</v>
      </c>
      <c r="G114" s="36">
        <f>F114</f>
        <v>0</v>
      </c>
      <c r="H114" s="89">
        <f>C114-G114</f>
        <v>0</v>
      </c>
    </row>
    <row r="115" spans="1:8" x14ac:dyDescent="0.25">
      <c r="A115" s="94"/>
      <c r="B115" s="17" t="s">
        <v>10</v>
      </c>
      <c r="C115" s="18">
        <f t="shared" ref="C115:H115" si="45">C126+C128+C130+C121+C116</f>
        <v>190000</v>
      </c>
      <c r="D115" s="18">
        <f t="shared" si="45"/>
        <v>-78291.8</v>
      </c>
      <c r="E115" s="18">
        <f t="shared" si="45"/>
        <v>111708.2</v>
      </c>
      <c r="F115" s="18">
        <f t="shared" si="45"/>
        <v>111708.2</v>
      </c>
      <c r="G115" s="18">
        <f t="shared" si="45"/>
        <v>111708.2</v>
      </c>
      <c r="H115" s="95">
        <f t="shared" si="45"/>
        <v>0</v>
      </c>
    </row>
    <row r="116" spans="1:8" ht="24" x14ac:dyDescent="0.25">
      <c r="A116" s="85">
        <v>2100</v>
      </c>
      <c r="B116" s="10" t="s">
        <v>128</v>
      </c>
      <c r="C116" s="14">
        <f t="shared" ref="C116:H116" si="46">C117+C118+C119+C120</f>
        <v>0</v>
      </c>
      <c r="D116" s="14">
        <f t="shared" si="46"/>
        <v>0</v>
      </c>
      <c r="E116" s="14">
        <f t="shared" si="46"/>
        <v>0</v>
      </c>
      <c r="F116" s="38">
        <f t="shared" si="46"/>
        <v>0</v>
      </c>
      <c r="G116" s="14">
        <f t="shared" si="46"/>
        <v>0</v>
      </c>
      <c r="H116" s="92">
        <f t="shared" si="46"/>
        <v>0</v>
      </c>
    </row>
    <row r="117" spans="1:8" x14ac:dyDescent="0.25">
      <c r="A117" s="85">
        <v>21100</v>
      </c>
      <c r="B117" s="46" t="s">
        <v>127</v>
      </c>
      <c r="C117" s="47">
        <v>0</v>
      </c>
      <c r="D117" s="47">
        <v>0</v>
      </c>
      <c r="E117" s="47">
        <f>C117+D117</f>
        <v>0</v>
      </c>
      <c r="F117" s="36">
        <v>0</v>
      </c>
      <c r="G117" s="47">
        <f>F117</f>
        <v>0</v>
      </c>
      <c r="H117" s="87">
        <f>C117-G117</f>
        <v>0</v>
      </c>
    </row>
    <row r="118" spans="1:8" x14ac:dyDescent="0.25">
      <c r="A118" s="85">
        <v>21200</v>
      </c>
      <c r="B118" s="46" t="s">
        <v>142</v>
      </c>
      <c r="C118" s="47">
        <v>0</v>
      </c>
      <c r="D118" s="47">
        <v>0</v>
      </c>
      <c r="E118" s="47">
        <f>C118+D118</f>
        <v>0</v>
      </c>
      <c r="F118" s="36">
        <v>0</v>
      </c>
      <c r="G118" s="47">
        <f>F118</f>
        <v>0</v>
      </c>
      <c r="H118" s="87">
        <f>C118-G118</f>
        <v>0</v>
      </c>
    </row>
    <row r="119" spans="1:8" x14ac:dyDescent="0.25">
      <c r="A119" s="85">
        <v>21500</v>
      </c>
      <c r="B119" s="46" t="s">
        <v>141</v>
      </c>
      <c r="C119" s="47">
        <v>0</v>
      </c>
      <c r="D119" s="47">
        <v>0</v>
      </c>
      <c r="E119" s="47">
        <f>C119+D119</f>
        <v>0</v>
      </c>
      <c r="F119" s="36">
        <v>0</v>
      </c>
      <c r="G119" s="47">
        <f>F119</f>
        <v>0</v>
      </c>
      <c r="H119" s="87">
        <f>C119-G119</f>
        <v>0</v>
      </c>
    </row>
    <row r="120" spans="1:8" x14ac:dyDescent="0.25">
      <c r="A120" s="85">
        <v>21600</v>
      </c>
      <c r="B120" s="46" t="s">
        <v>126</v>
      </c>
      <c r="C120" s="47">
        <v>0</v>
      </c>
      <c r="D120" s="47">
        <v>0</v>
      </c>
      <c r="E120" s="47">
        <f>C120+D120</f>
        <v>0</v>
      </c>
      <c r="F120" s="36">
        <v>0</v>
      </c>
      <c r="G120" s="47">
        <f>F120</f>
        <v>0</v>
      </c>
      <c r="H120" s="87">
        <f>C120-G120</f>
        <v>0</v>
      </c>
    </row>
    <row r="121" spans="1:8" x14ac:dyDescent="0.25">
      <c r="A121" s="85">
        <v>2200</v>
      </c>
      <c r="B121" s="53" t="s">
        <v>122</v>
      </c>
      <c r="C121" s="49">
        <f t="shared" ref="C121:H121" si="47">C122</f>
        <v>40000</v>
      </c>
      <c r="D121" s="49">
        <f t="shared" si="47"/>
        <v>-150</v>
      </c>
      <c r="E121" s="49">
        <f t="shared" si="47"/>
        <v>39850</v>
      </c>
      <c r="F121" s="38">
        <f t="shared" si="47"/>
        <v>39850</v>
      </c>
      <c r="G121" s="49">
        <f t="shared" si="47"/>
        <v>39850</v>
      </c>
      <c r="H121" s="90">
        <f t="shared" si="47"/>
        <v>0</v>
      </c>
    </row>
    <row r="122" spans="1:8" x14ac:dyDescent="0.25">
      <c r="A122" s="85">
        <v>22100</v>
      </c>
      <c r="B122" s="46" t="s">
        <v>121</v>
      </c>
      <c r="C122" s="50">
        <f t="shared" ref="C122:H122" si="48">C123+C124+C125</f>
        <v>40000</v>
      </c>
      <c r="D122" s="50">
        <f t="shared" si="48"/>
        <v>-150</v>
      </c>
      <c r="E122" s="50">
        <f t="shared" si="48"/>
        <v>39850</v>
      </c>
      <c r="F122" s="39">
        <f t="shared" si="48"/>
        <v>39850</v>
      </c>
      <c r="G122" s="50">
        <f t="shared" si="48"/>
        <v>39850</v>
      </c>
      <c r="H122" s="91">
        <f t="shared" si="48"/>
        <v>0</v>
      </c>
    </row>
    <row r="123" spans="1:8" x14ac:dyDescent="0.25">
      <c r="A123" s="85">
        <v>22102</v>
      </c>
      <c r="B123" s="46" t="s">
        <v>140</v>
      </c>
      <c r="C123" s="47">
        <v>40000</v>
      </c>
      <c r="D123" s="47">
        <v>-150</v>
      </c>
      <c r="E123" s="47">
        <f>C123+D123</f>
        <v>39850</v>
      </c>
      <c r="F123" s="36">
        <v>39850</v>
      </c>
      <c r="G123" s="47">
        <f>F123</f>
        <v>39850</v>
      </c>
      <c r="H123" s="87">
        <f>E123-G123</f>
        <v>0</v>
      </c>
    </row>
    <row r="124" spans="1:8" x14ac:dyDescent="0.25">
      <c r="A124" s="85">
        <v>22105</v>
      </c>
      <c r="B124" s="46" t="s">
        <v>120</v>
      </c>
      <c r="C124" s="47">
        <v>0</v>
      </c>
      <c r="D124" s="47">
        <v>0</v>
      </c>
      <c r="E124" s="47">
        <f>C124+D124</f>
        <v>0</v>
      </c>
      <c r="F124" s="36">
        <v>0</v>
      </c>
      <c r="G124" s="47">
        <f>F124</f>
        <v>0</v>
      </c>
      <c r="H124" s="87">
        <f>C124-G124</f>
        <v>0</v>
      </c>
    </row>
    <row r="125" spans="1:8" x14ac:dyDescent="0.25">
      <c r="A125" s="85">
        <v>22106</v>
      </c>
      <c r="B125" s="46" t="s">
        <v>203</v>
      </c>
      <c r="C125" s="47">
        <v>0</v>
      </c>
      <c r="D125" s="47">
        <v>0</v>
      </c>
      <c r="E125" s="47">
        <f>C125+D125</f>
        <v>0</v>
      </c>
      <c r="F125" s="36">
        <v>0</v>
      </c>
      <c r="G125" s="47">
        <f>F125</f>
        <v>0</v>
      </c>
      <c r="H125" s="87">
        <f>C125-G125</f>
        <v>0</v>
      </c>
    </row>
    <row r="126" spans="1:8" x14ac:dyDescent="0.25">
      <c r="A126" s="85">
        <v>2400</v>
      </c>
      <c r="B126" s="53" t="s">
        <v>139</v>
      </c>
      <c r="C126" s="50">
        <f t="shared" ref="C126:H126" si="49">C127</f>
        <v>0</v>
      </c>
      <c r="D126" s="50">
        <f t="shared" si="49"/>
        <v>0</v>
      </c>
      <c r="E126" s="50">
        <f t="shared" si="49"/>
        <v>0</v>
      </c>
      <c r="F126" s="39">
        <f t="shared" si="49"/>
        <v>0</v>
      </c>
      <c r="G126" s="50">
        <f t="shared" si="49"/>
        <v>0</v>
      </c>
      <c r="H126" s="91">
        <f t="shared" si="49"/>
        <v>0</v>
      </c>
    </row>
    <row r="127" spans="1:8" x14ac:dyDescent="0.25">
      <c r="A127" s="85">
        <v>24600</v>
      </c>
      <c r="B127" s="46" t="s">
        <v>138</v>
      </c>
      <c r="C127" s="47">
        <v>0</v>
      </c>
      <c r="D127" s="47">
        <v>0</v>
      </c>
      <c r="E127" s="47">
        <f>C127+D127</f>
        <v>0</v>
      </c>
      <c r="F127" s="36">
        <v>0</v>
      </c>
      <c r="G127" s="47">
        <f>F127</f>
        <v>0</v>
      </c>
      <c r="H127" s="87">
        <f>C127-G127</f>
        <v>0</v>
      </c>
    </row>
    <row r="128" spans="1:8" x14ac:dyDescent="0.25">
      <c r="A128" s="85">
        <v>2600</v>
      </c>
      <c r="B128" s="53" t="s">
        <v>137</v>
      </c>
      <c r="C128" s="50">
        <f t="shared" ref="C128:H128" si="50">C129</f>
        <v>150000</v>
      </c>
      <c r="D128" s="50">
        <f t="shared" si="50"/>
        <v>-78141.8</v>
      </c>
      <c r="E128" s="50">
        <f t="shared" si="50"/>
        <v>71858.2</v>
      </c>
      <c r="F128" s="39">
        <f t="shared" si="50"/>
        <v>71858.2</v>
      </c>
      <c r="G128" s="50">
        <f t="shared" si="50"/>
        <v>71858.2</v>
      </c>
      <c r="H128" s="91">
        <f t="shared" si="50"/>
        <v>0</v>
      </c>
    </row>
    <row r="129" spans="1:8" x14ac:dyDescent="0.25">
      <c r="A129" s="85">
        <v>26100</v>
      </c>
      <c r="B129" s="46" t="s">
        <v>136</v>
      </c>
      <c r="C129" s="47">
        <v>150000</v>
      </c>
      <c r="D129" s="47">
        <v>-78141.8</v>
      </c>
      <c r="E129" s="47">
        <f>C129+D129</f>
        <v>71858.2</v>
      </c>
      <c r="F129" s="36">
        <v>71858.2</v>
      </c>
      <c r="G129" s="47">
        <f>F129</f>
        <v>71858.2</v>
      </c>
      <c r="H129" s="87">
        <f>E129-G129</f>
        <v>0</v>
      </c>
    </row>
    <row r="130" spans="1:8" ht="24" x14ac:dyDescent="0.25">
      <c r="A130" s="85">
        <v>2700</v>
      </c>
      <c r="B130" s="53" t="s">
        <v>117</v>
      </c>
      <c r="C130" s="50">
        <f t="shared" ref="C130:H130" si="51">C131</f>
        <v>0</v>
      </c>
      <c r="D130" s="50">
        <f t="shared" si="51"/>
        <v>0</v>
      </c>
      <c r="E130" s="50">
        <f t="shared" si="51"/>
        <v>0</v>
      </c>
      <c r="F130" s="39">
        <f t="shared" si="51"/>
        <v>0</v>
      </c>
      <c r="G130" s="50">
        <f t="shared" si="51"/>
        <v>0</v>
      </c>
      <c r="H130" s="91">
        <f t="shared" si="51"/>
        <v>0</v>
      </c>
    </row>
    <row r="131" spans="1:8" ht="15.75" thickBot="1" x14ac:dyDescent="0.3">
      <c r="A131" s="117">
        <v>27100</v>
      </c>
      <c r="B131" s="118" t="s">
        <v>116</v>
      </c>
      <c r="C131" s="119">
        <v>0</v>
      </c>
      <c r="D131" s="119">
        <v>0</v>
      </c>
      <c r="E131" s="119">
        <f>C131+D131</f>
        <v>0</v>
      </c>
      <c r="F131" s="120">
        <v>0</v>
      </c>
      <c r="G131" s="119">
        <f>F131</f>
        <v>0</v>
      </c>
      <c r="H131" s="121">
        <f>C131-G131</f>
        <v>0</v>
      </c>
    </row>
    <row r="132" spans="1:8" ht="15.75" thickTop="1" x14ac:dyDescent="0.25">
      <c r="A132" s="122"/>
      <c r="B132" s="123" t="s">
        <v>25</v>
      </c>
      <c r="C132" s="124">
        <f t="shared" ref="C132:F132" si="52">C133+C138+C136</f>
        <v>235394.18</v>
      </c>
      <c r="D132" s="124">
        <f t="shared" si="52"/>
        <v>-95439.079999999987</v>
      </c>
      <c r="E132" s="124">
        <f t="shared" si="52"/>
        <v>139955.1</v>
      </c>
      <c r="F132" s="124">
        <f t="shared" si="52"/>
        <v>139955.1</v>
      </c>
      <c r="G132" s="124">
        <f t="shared" ref="G132:H132" si="53">G133+G138+G136</f>
        <v>139955.1</v>
      </c>
      <c r="H132" s="125">
        <f t="shared" si="53"/>
        <v>0</v>
      </c>
    </row>
    <row r="133" spans="1:8" x14ac:dyDescent="0.25">
      <c r="A133" s="85">
        <v>2200</v>
      </c>
      <c r="B133" s="10" t="s">
        <v>122</v>
      </c>
      <c r="C133" s="14">
        <f>C134</f>
        <v>35394.18</v>
      </c>
      <c r="D133" s="14">
        <f t="shared" ref="D133:H134" si="54">D134</f>
        <v>42823.32</v>
      </c>
      <c r="E133" s="14">
        <f t="shared" si="54"/>
        <v>78217.5</v>
      </c>
      <c r="F133" s="14">
        <f t="shared" si="54"/>
        <v>78217.5</v>
      </c>
      <c r="G133" s="14">
        <f t="shared" si="54"/>
        <v>78217.5</v>
      </c>
      <c r="H133" s="92">
        <f t="shared" si="54"/>
        <v>0</v>
      </c>
    </row>
    <row r="134" spans="1:8" x14ac:dyDescent="0.25">
      <c r="A134" s="85">
        <v>22100</v>
      </c>
      <c r="B134" s="13" t="s">
        <v>121</v>
      </c>
      <c r="C134" s="11">
        <f>C135</f>
        <v>35394.18</v>
      </c>
      <c r="D134" s="11">
        <f t="shared" si="54"/>
        <v>42823.32</v>
      </c>
      <c r="E134" s="11">
        <f t="shared" si="54"/>
        <v>78217.5</v>
      </c>
      <c r="F134" s="39">
        <f>F135</f>
        <v>78217.5</v>
      </c>
      <c r="G134" s="11">
        <f>G135</f>
        <v>78217.5</v>
      </c>
      <c r="H134" s="86">
        <f t="shared" si="54"/>
        <v>0</v>
      </c>
    </row>
    <row r="135" spans="1:8" x14ac:dyDescent="0.25">
      <c r="A135" s="85">
        <v>22105</v>
      </c>
      <c r="B135" s="46" t="s">
        <v>120</v>
      </c>
      <c r="C135" s="47">
        <v>35394.18</v>
      </c>
      <c r="D135" s="47">
        <v>42823.32</v>
      </c>
      <c r="E135" s="47">
        <f>C135+D135</f>
        <v>78217.5</v>
      </c>
      <c r="F135" s="36">
        <v>78217.5</v>
      </c>
      <c r="G135" s="47">
        <f>F135</f>
        <v>78217.5</v>
      </c>
      <c r="H135" s="87">
        <f>E135-G135</f>
        <v>0</v>
      </c>
    </row>
    <row r="136" spans="1:8" x14ac:dyDescent="0.25">
      <c r="A136" s="85">
        <v>2400</v>
      </c>
      <c r="B136" s="53" t="s">
        <v>139</v>
      </c>
      <c r="C136" s="50">
        <v>0</v>
      </c>
      <c r="D136" s="39">
        <f t="shared" ref="D136:F136" si="55">D137</f>
        <v>61737.599999999999</v>
      </c>
      <c r="E136" s="39">
        <f t="shared" si="55"/>
        <v>61737.599999999999</v>
      </c>
      <c r="F136" s="39">
        <f t="shared" si="55"/>
        <v>61737.599999999999</v>
      </c>
      <c r="G136" s="39">
        <f t="shared" ref="G136:H136" si="56">G137</f>
        <v>61737.599999999999</v>
      </c>
      <c r="H136" s="98">
        <f t="shared" si="56"/>
        <v>0</v>
      </c>
    </row>
    <row r="137" spans="1:8" x14ac:dyDescent="0.25">
      <c r="A137" s="85">
        <v>24600</v>
      </c>
      <c r="B137" s="46" t="s">
        <v>138</v>
      </c>
      <c r="C137" s="47">
        <v>0</v>
      </c>
      <c r="D137" s="47">
        <v>61737.599999999999</v>
      </c>
      <c r="E137" s="47">
        <f>C137+D137</f>
        <v>61737.599999999999</v>
      </c>
      <c r="F137" s="36">
        <v>61737.599999999999</v>
      </c>
      <c r="G137" s="47">
        <f>F137</f>
        <v>61737.599999999999</v>
      </c>
      <c r="H137" s="87">
        <f>E137-G137</f>
        <v>0</v>
      </c>
    </row>
    <row r="138" spans="1:8" ht="24" x14ac:dyDescent="0.25">
      <c r="A138" s="85">
        <v>2700</v>
      </c>
      <c r="B138" s="53" t="s">
        <v>117</v>
      </c>
      <c r="C138" s="50">
        <f t="shared" ref="C138:H138" si="57">C139</f>
        <v>200000</v>
      </c>
      <c r="D138" s="50">
        <f t="shared" si="57"/>
        <v>-200000</v>
      </c>
      <c r="E138" s="50">
        <f t="shared" si="57"/>
        <v>0</v>
      </c>
      <c r="F138" s="39">
        <f t="shared" si="57"/>
        <v>0</v>
      </c>
      <c r="G138" s="50">
        <f t="shared" si="57"/>
        <v>0</v>
      </c>
      <c r="H138" s="91">
        <f t="shared" si="57"/>
        <v>0</v>
      </c>
    </row>
    <row r="139" spans="1:8" x14ac:dyDescent="0.25">
      <c r="A139" s="85">
        <v>27100</v>
      </c>
      <c r="B139" s="46" t="s">
        <v>116</v>
      </c>
      <c r="C139" s="47">
        <v>200000</v>
      </c>
      <c r="D139" s="47">
        <v>-200000</v>
      </c>
      <c r="E139" s="47">
        <f>C139+D139</f>
        <v>0</v>
      </c>
      <c r="F139" s="36">
        <v>0</v>
      </c>
      <c r="G139" s="47">
        <f>F139</f>
        <v>0</v>
      </c>
      <c r="H139" s="87">
        <f>E139-G139</f>
        <v>0</v>
      </c>
    </row>
    <row r="140" spans="1:8" x14ac:dyDescent="0.25">
      <c r="A140" s="94"/>
      <c r="B140" s="17" t="s">
        <v>20</v>
      </c>
      <c r="C140" s="18">
        <f t="shared" ref="C140:H140" si="58">C141+C146+C148</f>
        <v>1660067.4</v>
      </c>
      <c r="D140" s="18">
        <f t="shared" si="58"/>
        <v>99240.269999999888</v>
      </c>
      <c r="E140" s="18">
        <f t="shared" si="58"/>
        <v>1759307.67</v>
      </c>
      <c r="F140" s="18">
        <f t="shared" si="58"/>
        <v>1759307.67</v>
      </c>
      <c r="G140" s="18">
        <f t="shared" si="58"/>
        <v>1759307.67</v>
      </c>
      <c r="H140" s="95">
        <f t="shared" si="58"/>
        <v>0</v>
      </c>
    </row>
    <row r="141" spans="1:8" x14ac:dyDescent="0.25">
      <c r="A141" s="85">
        <v>2600</v>
      </c>
      <c r="B141" s="10" t="s">
        <v>137</v>
      </c>
      <c r="C141" s="11">
        <f t="shared" ref="C141:H141" si="59">C142</f>
        <v>1400067.4</v>
      </c>
      <c r="D141" s="11">
        <f t="shared" si="59"/>
        <v>-52528.730000000098</v>
      </c>
      <c r="E141" s="11">
        <f t="shared" si="59"/>
        <v>1347538.67</v>
      </c>
      <c r="F141" s="39">
        <f t="shared" si="59"/>
        <v>1347538.67</v>
      </c>
      <c r="G141" s="39">
        <f t="shared" si="59"/>
        <v>1347538.67</v>
      </c>
      <c r="H141" s="86">
        <f t="shared" si="59"/>
        <v>0</v>
      </c>
    </row>
    <row r="142" spans="1:8" x14ac:dyDescent="0.25">
      <c r="A142" s="85">
        <v>26100</v>
      </c>
      <c r="B142" s="13" t="s">
        <v>136</v>
      </c>
      <c r="C142" s="12">
        <f>C143+C145+C144</f>
        <v>1400067.4</v>
      </c>
      <c r="D142" s="12">
        <f>D143+D145+D144</f>
        <v>-52528.730000000098</v>
      </c>
      <c r="E142" s="12">
        <f>E143+E145+E144</f>
        <v>1347538.67</v>
      </c>
      <c r="F142" s="36">
        <v>1347538.67</v>
      </c>
      <c r="G142" s="36">
        <f>F142</f>
        <v>1347538.67</v>
      </c>
      <c r="H142" s="100">
        <f>H143+H145+H144</f>
        <v>0</v>
      </c>
    </row>
    <row r="143" spans="1:8" x14ac:dyDescent="0.25">
      <c r="A143" s="85">
        <v>26101</v>
      </c>
      <c r="B143" s="46" t="s">
        <v>135</v>
      </c>
      <c r="C143" s="47">
        <v>850067.4</v>
      </c>
      <c r="D143" s="47">
        <f>1347538.67-850067.4</f>
        <v>497471.2699999999</v>
      </c>
      <c r="E143" s="47">
        <f>C143+D143</f>
        <v>1347538.67</v>
      </c>
      <c r="F143" s="36">
        <v>1347538.67</v>
      </c>
      <c r="G143" s="47">
        <f>F143</f>
        <v>1347538.67</v>
      </c>
      <c r="H143" s="87">
        <f>E143-G143</f>
        <v>0</v>
      </c>
    </row>
    <row r="144" spans="1:8" x14ac:dyDescent="0.25">
      <c r="A144" s="85">
        <v>26102</v>
      </c>
      <c r="B144" s="46" t="s">
        <v>134</v>
      </c>
      <c r="C144" s="47">
        <v>0</v>
      </c>
      <c r="D144" s="47">
        <v>0</v>
      </c>
      <c r="E144" s="47">
        <f>C144+D144</f>
        <v>0</v>
      </c>
      <c r="F144" s="36">
        <v>0</v>
      </c>
      <c r="G144" s="47">
        <f>E144+F144</f>
        <v>0</v>
      </c>
      <c r="H144" s="87">
        <f>C144-G144</f>
        <v>0</v>
      </c>
    </row>
    <row r="145" spans="1:8" ht="24" x14ac:dyDescent="0.25">
      <c r="A145" s="85">
        <v>26103</v>
      </c>
      <c r="B145" s="46" t="s">
        <v>133</v>
      </c>
      <c r="C145" s="47">
        <v>550000</v>
      </c>
      <c r="D145" s="47">
        <v>-550000</v>
      </c>
      <c r="E145" s="47">
        <f>C145+D145</f>
        <v>0</v>
      </c>
      <c r="F145" s="36">
        <v>0</v>
      </c>
      <c r="G145" s="47">
        <f>F145</f>
        <v>0</v>
      </c>
      <c r="H145" s="87">
        <f>E145-G145</f>
        <v>0</v>
      </c>
    </row>
    <row r="146" spans="1:8" ht="24" x14ac:dyDescent="0.25">
      <c r="A146" s="85">
        <v>2700</v>
      </c>
      <c r="B146" s="53" t="s">
        <v>117</v>
      </c>
      <c r="C146" s="50">
        <f t="shared" ref="C146:H146" si="60">C147</f>
        <v>210000</v>
      </c>
      <c r="D146" s="50">
        <f t="shared" si="60"/>
        <v>52212.2</v>
      </c>
      <c r="E146" s="50">
        <f t="shared" si="60"/>
        <v>262212.2</v>
      </c>
      <c r="F146" s="39">
        <f t="shared" si="60"/>
        <v>262212.2</v>
      </c>
      <c r="G146" s="50">
        <f t="shared" si="60"/>
        <v>262212.2</v>
      </c>
      <c r="H146" s="91">
        <f t="shared" si="60"/>
        <v>0</v>
      </c>
    </row>
    <row r="147" spans="1:8" x14ac:dyDescent="0.25">
      <c r="A147" s="85">
        <v>27100</v>
      </c>
      <c r="B147" s="46" t="s">
        <v>116</v>
      </c>
      <c r="C147" s="47">
        <v>210000</v>
      </c>
      <c r="D147" s="47">
        <v>52212.2</v>
      </c>
      <c r="E147" s="47">
        <f>C147+D147</f>
        <v>262212.2</v>
      </c>
      <c r="F147" s="36">
        <v>262212.2</v>
      </c>
      <c r="G147" s="47">
        <f>F147</f>
        <v>262212.2</v>
      </c>
      <c r="H147" s="87">
        <f>E147-G147</f>
        <v>0</v>
      </c>
    </row>
    <row r="148" spans="1:8" x14ac:dyDescent="0.25">
      <c r="A148" s="85">
        <v>2900</v>
      </c>
      <c r="B148" s="53" t="s">
        <v>132</v>
      </c>
      <c r="C148" s="50">
        <f t="shared" ref="C148:H148" si="61">C149</f>
        <v>50000</v>
      </c>
      <c r="D148" s="50">
        <f t="shared" si="61"/>
        <v>99556.799999999988</v>
      </c>
      <c r="E148" s="50">
        <f t="shared" si="61"/>
        <v>149556.79999999999</v>
      </c>
      <c r="F148" s="39">
        <f t="shared" si="61"/>
        <v>149556.79999999999</v>
      </c>
      <c r="G148" s="50">
        <f t="shared" si="61"/>
        <v>149556.79999999999</v>
      </c>
      <c r="H148" s="91">
        <f t="shared" si="61"/>
        <v>0</v>
      </c>
    </row>
    <row r="149" spans="1:8" ht="24" x14ac:dyDescent="0.25">
      <c r="A149" s="85">
        <v>29900</v>
      </c>
      <c r="B149" s="46" t="s">
        <v>131</v>
      </c>
      <c r="C149" s="50">
        <f t="shared" ref="C149:H149" si="62">C150+C151</f>
        <v>50000</v>
      </c>
      <c r="D149" s="50">
        <f t="shared" si="62"/>
        <v>99556.799999999988</v>
      </c>
      <c r="E149" s="50">
        <f t="shared" si="62"/>
        <v>149556.79999999999</v>
      </c>
      <c r="F149" s="39">
        <f t="shared" si="62"/>
        <v>149556.79999999999</v>
      </c>
      <c r="G149" s="50">
        <f t="shared" si="62"/>
        <v>149556.79999999999</v>
      </c>
      <c r="H149" s="91">
        <f t="shared" si="62"/>
        <v>0</v>
      </c>
    </row>
    <row r="150" spans="1:8" x14ac:dyDescent="0.25">
      <c r="A150" s="85">
        <v>29901</v>
      </c>
      <c r="B150" s="46" t="s">
        <v>130</v>
      </c>
      <c r="C150" s="47">
        <v>25000</v>
      </c>
      <c r="D150" s="47">
        <v>81695.289999999994</v>
      </c>
      <c r="E150" s="47">
        <f>C150+D150</f>
        <v>106695.29</v>
      </c>
      <c r="F150" s="36">
        <v>106695.29</v>
      </c>
      <c r="G150" s="47">
        <f>F150</f>
        <v>106695.29</v>
      </c>
      <c r="H150" s="87">
        <f>E150-G150</f>
        <v>0</v>
      </c>
    </row>
    <row r="151" spans="1:8" x14ac:dyDescent="0.25">
      <c r="A151" s="85">
        <v>29902</v>
      </c>
      <c r="B151" s="46" t="s">
        <v>129</v>
      </c>
      <c r="C151" s="47">
        <v>25000</v>
      </c>
      <c r="D151" s="47">
        <v>17861.509999999998</v>
      </c>
      <c r="E151" s="47">
        <f>C151+D151</f>
        <v>42861.509999999995</v>
      </c>
      <c r="F151" s="36">
        <f>16946.01+25915.5</f>
        <v>42861.509999999995</v>
      </c>
      <c r="G151" s="47">
        <f>F151</f>
        <v>42861.509999999995</v>
      </c>
      <c r="H151" s="87">
        <f>E151-G151</f>
        <v>0</v>
      </c>
    </row>
    <row r="152" spans="1:8" x14ac:dyDescent="0.25">
      <c r="A152" s="94"/>
      <c r="B152" s="17" t="s">
        <v>24</v>
      </c>
      <c r="C152" s="18">
        <f t="shared" ref="C152:H152" si="63">C153+C159+C162+C164</f>
        <v>317481.86000000004</v>
      </c>
      <c r="D152" s="18">
        <f t="shared" si="63"/>
        <v>-61997.200000000004</v>
      </c>
      <c r="E152" s="18">
        <f t="shared" si="63"/>
        <v>255484.66</v>
      </c>
      <c r="F152" s="18">
        <f t="shared" si="63"/>
        <v>255484.65999999997</v>
      </c>
      <c r="G152" s="18">
        <f t="shared" si="63"/>
        <v>255484.65999999997</v>
      </c>
      <c r="H152" s="95">
        <f t="shared" si="63"/>
        <v>0</v>
      </c>
    </row>
    <row r="153" spans="1:8" ht="24" x14ac:dyDescent="0.25">
      <c r="A153" s="85">
        <v>2100</v>
      </c>
      <c r="B153" s="53" t="s">
        <v>128</v>
      </c>
      <c r="C153" s="49">
        <f t="shared" ref="C153:H153" si="64">C154+C155+C156</f>
        <v>192561.89</v>
      </c>
      <c r="D153" s="49">
        <f t="shared" si="64"/>
        <v>9032.9699999999975</v>
      </c>
      <c r="E153" s="49">
        <f t="shared" si="64"/>
        <v>201594.86000000002</v>
      </c>
      <c r="F153" s="38">
        <f t="shared" si="64"/>
        <v>201594.86</v>
      </c>
      <c r="G153" s="49">
        <f t="shared" si="64"/>
        <v>201594.86</v>
      </c>
      <c r="H153" s="90">
        <f t="shared" si="64"/>
        <v>0</v>
      </c>
    </row>
    <row r="154" spans="1:8" x14ac:dyDescent="0.25">
      <c r="A154" s="85">
        <v>21100</v>
      </c>
      <c r="B154" s="46" t="s">
        <v>127</v>
      </c>
      <c r="C154" s="47">
        <v>115440.98</v>
      </c>
      <c r="D154" s="47">
        <v>20685.71</v>
      </c>
      <c r="E154" s="47">
        <f>C154+D154</f>
        <v>136126.69</v>
      </c>
      <c r="F154" s="36">
        <f>116261.69+19865</f>
        <v>136126.69</v>
      </c>
      <c r="G154" s="47">
        <f>F154</f>
        <v>136126.69</v>
      </c>
      <c r="H154" s="87">
        <f>E154-G154</f>
        <v>0</v>
      </c>
    </row>
    <row r="155" spans="1:8" x14ac:dyDescent="0.25">
      <c r="A155" s="85">
        <v>21600</v>
      </c>
      <c r="B155" s="46" t="s">
        <v>126</v>
      </c>
      <c r="C155" s="47">
        <v>21494.31</v>
      </c>
      <c r="D155" s="47">
        <v>12448.96</v>
      </c>
      <c r="E155" s="47">
        <f>C155+D155</f>
        <v>33943.270000000004</v>
      </c>
      <c r="F155" s="36">
        <v>33943.269999999997</v>
      </c>
      <c r="G155" s="47">
        <f>F155</f>
        <v>33943.269999999997</v>
      </c>
      <c r="H155" s="87">
        <f>E155-G155</f>
        <v>0</v>
      </c>
    </row>
    <row r="156" spans="1:8" ht="24" x14ac:dyDescent="0.25">
      <c r="A156" s="85">
        <v>21400</v>
      </c>
      <c r="B156" s="46" t="s">
        <v>125</v>
      </c>
      <c r="C156" s="49">
        <f>C157+C158</f>
        <v>55626.599999999991</v>
      </c>
      <c r="D156" s="49">
        <f>D157+D158</f>
        <v>-24101.7</v>
      </c>
      <c r="E156" s="49">
        <f>E157+E158</f>
        <v>31524.899999999994</v>
      </c>
      <c r="F156" s="38">
        <f>F157+F158</f>
        <v>31524.9</v>
      </c>
      <c r="G156" s="49">
        <f>G157+G158</f>
        <v>31524.9</v>
      </c>
      <c r="H156" s="90">
        <f>E156-G156</f>
        <v>0</v>
      </c>
    </row>
    <row r="157" spans="1:8" x14ac:dyDescent="0.25">
      <c r="A157" s="85">
        <v>21401</v>
      </c>
      <c r="B157" s="46" t="s">
        <v>124</v>
      </c>
      <c r="C157" s="47">
        <f>33609.59+1990</f>
        <v>35599.589999999997</v>
      </c>
      <c r="D157" s="47">
        <v>-10094.68</v>
      </c>
      <c r="E157" s="47">
        <f>C157+D157</f>
        <v>25504.909999999996</v>
      </c>
      <c r="F157" s="36">
        <v>25504.91</v>
      </c>
      <c r="G157" s="47">
        <f>F157</f>
        <v>25504.91</v>
      </c>
      <c r="H157" s="87">
        <f>E157-G157</f>
        <v>0</v>
      </c>
    </row>
    <row r="158" spans="1:8" x14ac:dyDescent="0.25">
      <c r="A158" s="85">
        <v>21402</v>
      </c>
      <c r="B158" s="46" t="s">
        <v>123</v>
      </c>
      <c r="C158" s="47">
        <v>20027.009999999998</v>
      </c>
      <c r="D158" s="47">
        <v>-14007.02</v>
      </c>
      <c r="E158" s="47">
        <f>C158+D158</f>
        <v>6019.989999999998</v>
      </c>
      <c r="F158" s="36">
        <v>6019.99</v>
      </c>
      <c r="G158" s="47">
        <f>F158</f>
        <v>6019.99</v>
      </c>
      <c r="H158" s="87">
        <f>E158-G158</f>
        <v>0</v>
      </c>
    </row>
    <row r="159" spans="1:8" x14ac:dyDescent="0.25">
      <c r="A159" s="85">
        <v>2200</v>
      </c>
      <c r="B159" s="53" t="s">
        <v>122</v>
      </c>
      <c r="C159" s="49">
        <f t="shared" ref="C159:H160" si="65">C160</f>
        <v>48701.1</v>
      </c>
      <c r="D159" s="49">
        <f t="shared" si="65"/>
        <v>-16851.3</v>
      </c>
      <c r="E159" s="49">
        <f t="shared" si="65"/>
        <v>31849.8</v>
      </c>
      <c r="F159" s="38">
        <f t="shared" si="65"/>
        <v>31849.8</v>
      </c>
      <c r="G159" s="49">
        <f t="shared" si="65"/>
        <v>31849.8</v>
      </c>
      <c r="H159" s="90">
        <f t="shared" si="65"/>
        <v>0</v>
      </c>
    </row>
    <row r="160" spans="1:8" x14ac:dyDescent="0.25">
      <c r="A160" s="85">
        <v>22100</v>
      </c>
      <c r="B160" s="46" t="s">
        <v>121</v>
      </c>
      <c r="C160" s="50">
        <f t="shared" si="65"/>
        <v>48701.1</v>
      </c>
      <c r="D160" s="50">
        <f t="shared" si="65"/>
        <v>-16851.3</v>
      </c>
      <c r="E160" s="50">
        <f t="shared" si="65"/>
        <v>31849.8</v>
      </c>
      <c r="F160" s="39">
        <f>F161</f>
        <v>31849.8</v>
      </c>
      <c r="G160" s="50">
        <f>F160</f>
        <v>31849.8</v>
      </c>
      <c r="H160" s="91">
        <f t="shared" si="65"/>
        <v>0</v>
      </c>
    </row>
    <row r="161" spans="1:10" x14ac:dyDescent="0.25">
      <c r="A161" s="85">
        <v>22105</v>
      </c>
      <c r="B161" s="46" t="s">
        <v>120</v>
      </c>
      <c r="C161" s="47">
        <f>36042.5+12658.6</f>
        <v>48701.1</v>
      </c>
      <c r="D161" s="47">
        <v>-16851.3</v>
      </c>
      <c r="E161" s="47">
        <f>C161+D161</f>
        <v>31849.8</v>
      </c>
      <c r="F161" s="36">
        <v>31849.8</v>
      </c>
      <c r="G161" s="47">
        <f>F161</f>
        <v>31849.8</v>
      </c>
      <c r="H161" s="87">
        <f>E161-G161</f>
        <v>0</v>
      </c>
    </row>
    <row r="162" spans="1:10" ht="24" x14ac:dyDescent="0.25">
      <c r="A162" s="85">
        <v>2400</v>
      </c>
      <c r="B162" s="53" t="s">
        <v>119</v>
      </c>
      <c r="C162" s="50">
        <f t="shared" ref="C162:H162" si="66">C163</f>
        <v>49681.8</v>
      </c>
      <c r="D162" s="50">
        <f t="shared" si="66"/>
        <v>-49681.8</v>
      </c>
      <c r="E162" s="50">
        <f t="shared" si="66"/>
        <v>0</v>
      </c>
      <c r="F162" s="39">
        <f t="shared" si="66"/>
        <v>0</v>
      </c>
      <c r="G162" s="50">
        <f t="shared" si="66"/>
        <v>0</v>
      </c>
      <c r="H162" s="91">
        <f t="shared" si="66"/>
        <v>0</v>
      </c>
    </row>
    <row r="163" spans="1:10" x14ac:dyDescent="0.25">
      <c r="A163" s="85">
        <v>24600</v>
      </c>
      <c r="B163" s="46" t="s">
        <v>118</v>
      </c>
      <c r="C163" s="47">
        <v>49681.8</v>
      </c>
      <c r="D163" s="47">
        <v>-49681.8</v>
      </c>
      <c r="E163" s="47">
        <f>C163+D163</f>
        <v>0</v>
      </c>
      <c r="F163" s="36">
        <v>0</v>
      </c>
      <c r="G163" s="47">
        <f>F163</f>
        <v>0</v>
      </c>
      <c r="H163" s="87">
        <f>E163-G163</f>
        <v>0</v>
      </c>
    </row>
    <row r="164" spans="1:10" ht="24" x14ac:dyDescent="0.25">
      <c r="A164" s="85">
        <v>2700</v>
      </c>
      <c r="B164" s="53" t="s">
        <v>117</v>
      </c>
      <c r="C164" s="50">
        <f t="shared" ref="C164:H164" si="67">C165</f>
        <v>26537.07</v>
      </c>
      <c r="D164" s="50">
        <f t="shared" si="67"/>
        <v>-4497.07</v>
      </c>
      <c r="E164" s="50">
        <f t="shared" si="67"/>
        <v>22040</v>
      </c>
      <c r="F164" s="39">
        <f t="shared" si="67"/>
        <v>22040</v>
      </c>
      <c r="G164" s="50">
        <f t="shared" si="67"/>
        <v>22040</v>
      </c>
      <c r="H164" s="91">
        <f t="shared" si="67"/>
        <v>0</v>
      </c>
    </row>
    <row r="165" spans="1:10" x14ac:dyDescent="0.25">
      <c r="A165" s="85">
        <v>27100</v>
      </c>
      <c r="B165" s="46" t="s">
        <v>116</v>
      </c>
      <c r="C165" s="47">
        <v>26537.07</v>
      </c>
      <c r="D165" s="47">
        <v>-4497.07</v>
      </c>
      <c r="E165" s="47">
        <f>C165+D165</f>
        <v>22040</v>
      </c>
      <c r="F165" s="36">
        <v>22040</v>
      </c>
      <c r="G165" s="47">
        <f>F165</f>
        <v>22040</v>
      </c>
      <c r="H165" s="87">
        <f>E165-G165</f>
        <v>0</v>
      </c>
    </row>
    <row r="166" spans="1:10" x14ac:dyDescent="0.25">
      <c r="A166" s="96">
        <v>3000</v>
      </c>
      <c r="B166" s="6" t="s">
        <v>115</v>
      </c>
      <c r="C166" s="7">
        <f>C167+C216+C248+C276+C282+C259+C232+C285+C288+C291+C279</f>
        <v>5783968.1400000006</v>
      </c>
      <c r="D166" s="7">
        <f t="shared" ref="D166:H166" si="68">D167+D216+D248+D276+D282+D259+D232+D285+D288+D291+D279</f>
        <v>1186048.4900000002</v>
      </c>
      <c r="E166" s="7">
        <f t="shared" si="68"/>
        <v>6970016.629999999</v>
      </c>
      <c r="F166" s="7">
        <f t="shared" si="68"/>
        <v>6970016.629999999</v>
      </c>
      <c r="G166" s="7">
        <f t="shared" si="68"/>
        <v>6970016.629999999</v>
      </c>
      <c r="H166" s="101">
        <f t="shared" si="68"/>
        <v>3.637978807091713E-12</v>
      </c>
    </row>
    <row r="167" spans="1:10" x14ac:dyDescent="0.25">
      <c r="A167" s="94"/>
      <c r="B167" s="20" t="s">
        <v>12</v>
      </c>
      <c r="C167" s="18">
        <f t="shared" ref="C167:F167" si="69">C168+C176+C184+C200+C205+C208+C182+C179+C214</f>
        <v>1520100</v>
      </c>
      <c r="D167" s="18">
        <f t="shared" si="69"/>
        <v>-128334.84000000003</v>
      </c>
      <c r="E167" s="18">
        <f t="shared" si="69"/>
        <v>1391765.16</v>
      </c>
      <c r="F167" s="18">
        <f t="shared" si="69"/>
        <v>1391765.16</v>
      </c>
      <c r="G167" s="18">
        <f>G168+G176+G184+G200+G205+G208+G182+G179+G214</f>
        <v>1391765.16</v>
      </c>
      <c r="H167" s="95">
        <f>H168+H176+H184+H200+H205+H208+H182+H179</f>
        <v>3.637978807091713E-12</v>
      </c>
    </row>
    <row r="168" spans="1:10" x14ac:dyDescent="0.25">
      <c r="A168" s="85">
        <v>3100</v>
      </c>
      <c r="B168" s="10" t="s">
        <v>55</v>
      </c>
      <c r="C168" s="38">
        <f t="shared" ref="C168:H168" si="70">C169+C170+C172+C173+C174+C175</f>
        <v>251000</v>
      </c>
      <c r="D168" s="38">
        <f t="shared" si="70"/>
        <v>-69731.040000000008</v>
      </c>
      <c r="E168" s="38">
        <f t="shared" si="70"/>
        <v>181268.96000000002</v>
      </c>
      <c r="F168" s="38">
        <f t="shared" si="70"/>
        <v>181268.96</v>
      </c>
      <c r="G168" s="38">
        <f t="shared" si="70"/>
        <v>181268.96</v>
      </c>
      <c r="H168" s="92">
        <f t="shared" si="70"/>
        <v>0</v>
      </c>
      <c r="J168" s="45"/>
    </row>
    <row r="169" spans="1:10" x14ac:dyDescent="0.25">
      <c r="A169" s="85">
        <v>31100</v>
      </c>
      <c r="B169" s="35" t="s">
        <v>54</v>
      </c>
      <c r="C169" s="38">
        <v>0</v>
      </c>
      <c r="D169" s="38">
        <v>2029</v>
      </c>
      <c r="E169" s="38">
        <v>2029</v>
      </c>
      <c r="F169" s="38">
        <v>2029</v>
      </c>
      <c r="G169" s="38">
        <v>2029</v>
      </c>
      <c r="H169" s="88">
        <f>E169-F169</f>
        <v>0</v>
      </c>
    </row>
    <row r="170" spans="1:10" x14ac:dyDescent="0.25">
      <c r="A170" s="85">
        <v>31300</v>
      </c>
      <c r="B170" s="35" t="s">
        <v>77</v>
      </c>
      <c r="C170" s="38">
        <f t="shared" ref="C170:H170" si="71">C171</f>
        <v>35000</v>
      </c>
      <c r="D170" s="38">
        <f t="shared" si="71"/>
        <v>-32621.83</v>
      </c>
      <c r="E170" s="38">
        <f t="shared" si="71"/>
        <v>2378.1699999999983</v>
      </c>
      <c r="F170" s="38">
        <f t="shared" si="71"/>
        <v>2378.17</v>
      </c>
      <c r="G170" s="38">
        <f t="shared" si="71"/>
        <v>2378.17</v>
      </c>
      <c r="H170" s="88">
        <f t="shared" si="71"/>
        <v>0</v>
      </c>
    </row>
    <row r="171" spans="1:10" x14ac:dyDescent="0.25">
      <c r="A171" s="85">
        <v>31301</v>
      </c>
      <c r="B171" s="35" t="s">
        <v>91</v>
      </c>
      <c r="C171" s="36">
        <v>35000</v>
      </c>
      <c r="D171" s="36">
        <v>-32621.83</v>
      </c>
      <c r="E171" s="36">
        <f>C171+D171</f>
        <v>2378.1699999999983</v>
      </c>
      <c r="F171" s="36">
        <v>2378.17</v>
      </c>
      <c r="G171" s="36">
        <v>2378.17</v>
      </c>
      <c r="H171" s="89">
        <f>E171-G171</f>
        <v>0</v>
      </c>
    </row>
    <row r="172" spans="1:10" x14ac:dyDescent="0.25">
      <c r="A172" s="85">
        <v>31400</v>
      </c>
      <c r="B172" s="35" t="s">
        <v>70</v>
      </c>
      <c r="C172" s="38">
        <v>96000</v>
      </c>
      <c r="D172" s="38">
        <v>-39790</v>
      </c>
      <c r="E172" s="38">
        <f>C172+D172</f>
        <v>56210</v>
      </c>
      <c r="F172" s="38">
        <v>56210</v>
      </c>
      <c r="G172" s="38">
        <v>56210</v>
      </c>
      <c r="H172" s="88">
        <f>E172-G172</f>
        <v>0</v>
      </c>
    </row>
    <row r="173" spans="1:10" x14ac:dyDescent="0.25">
      <c r="A173" s="85">
        <v>31500</v>
      </c>
      <c r="B173" s="35" t="s">
        <v>69</v>
      </c>
      <c r="C173" s="38">
        <v>120000</v>
      </c>
      <c r="D173" s="38">
        <v>-29085.21</v>
      </c>
      <c r="E173" s="38">
        <f>C173+D173</f>
        <v>90914.790000000008</v>
      </c>
      <c r="F173" s="38">
        <v>90914.79</v>
      </c>
      <c r="G173" s="38">
        <v>90914.79</v>
      </c>
      <c r="H173" s="88">
        <f>E173-G173</f>
        <v>0</v>
      </c>
    </row>
    <row r="174" spans="1:10" ht="24" x14ac:dyDescent="0.25">
      <c r="A174" s="85">
        <v>31700</v>
      </c>
      <c r="B174" s="35" t="s">
        <v>114</v>
      </c>
      <c r="C174" s="38">
        <v>0</v>
      </c>
      <c r="D174" s="38">
        <v>271</v>
      </c>
      <c r="E174" s="38">
        <f>C174+D174</f>
        <v>271</v>
      </c>
      <c r="F174" s="38">
        <v>271</v>
      </c>
      <c r="G174" s="38">
        <v>271</v>
      </c>
      <c r="H174" s="88">
        <f>E174-G174</f>
        <v>0</v>
      </c>
    </row>
    <row r="175" spans="1:10" x14ac:dyDescent="0.25">
      <c r="A175" s="85">
        <v>31900</v>
      </c>
      <c r="B175" s="35" t="s">
        <v>218</v>
      </c>
      <c r="C175" s="38">
        <v>0</v>
      </c>
      <c r="D175" s="38">
        <v>29466</v>
      </c>
      <c r="E175" s="38">
        <f>C175+D175</f>
        <v>29466</v>
      </c>
      <c r="F175" s="38">
        <v>29466</v>
      </c>
      <c r="G175" s="38">
        <f>F175</f>
        <v>29466</v>
      </c>
      <c r="H175" s="88">
        <f>E175-G175</f>
        <v>0</v>
      </c>
    </row>
    <row r="176" spans="1:10" x14ac:dyDescent="0.25">
      <c r="A176" s="85">
        <v>3200</v>
      </c>
      <c r="B176" s="37" t="s">
        <v>85</v>
      </c>
      <c r="C176" s="38">
        <f t="shared" ref="C176:H176" si="72">C177+C178</f>
        <v>135000</v>
      </c>
      <c r="D176" s="38">
        <f t="shared" si="72"/>
        <v>-13119.25</v>
      </c>
      <c r="E176" s="38">
        <f t="shared" si="72"/>
        <v>121880.75</v>
      </c>
      <c r="F176" s="38">
        <f t="shared" si="72"/>
        <v>121880.75</v>
      </c>
      <c r="G176" s="38">
        <f t="shared" si="72"/>
        <v>121880.75</v>
      </c>
      <c r="H176" s="88">
        <f t="shared" si="72"/>
        <v>0</v>
      </c>
    </row>
    <row r="177" spans="1:8" x14ac:dyDescent="0.25">
      <c r="A177" s="102">
        <v>32200</v>
      </c>
      <c r="B177" s="35" t="s">
        <v>113</v>
      </c>
      <c r="C177" s="36">
        <v>125000</v>
      </c>
      <c r="D177" s="36">
        <v>-48350</v>
      </c>
      <c r="E177" s="36">
        <f>C177+D177</f>
        <v>76650</v>
      </c>
      <c r="F177" s="36">
        <v>76650</v>
      </c>
      <c r="G177" s="36">
        <f>F177</f>
        <v>76650</v>
      </c>
      <c r="H177" s="89">
        <f>E177-G177</f>
        <v>0</v>
      </c>
    </row>
    <row r="178" spans="1:8" x14ac:dyDescent="0.25">
      <c r="A178" s="102">
        <v>32300</v>
      </c>
      <c r="B178" s="35" t="s">
        <v>112</v>
      </c>
      <c r="C178" s="36">
        <v>10000</v>
      </c>
      <c r="D178" s="36">
        <v>35230.75</v>
      </c>
      <c r="E178" s="36">
        <f>C178+D178</f>
        <v>45230.75</v>
      </c>
      <c r="F178" s="36">
        <v>45230.75</v>
      </c>
      <c r="G178" s="36">
        <f>F178</f>
        <v>45230.75</v>
      </c>
      <c r="H178" s="89">
        <f>E178-G178</f>
        <v>0</v>
      </c>
    </row>
    <row r="179" spans="1:8" ht="24" x14ac:dyDescent="0.25">
      <c r="A179" s="85">
        <v>3300</v>
      </c>
      <c r="B179" s="37" t="s">
        <v>68</v>
      </c>
      <c r="C179" s="38">
        <f t="shared" ref="C179:H179" si="73">C180+C181</f>
        <v>0</v>
      </c>
      <c r="D179" s="38">
        <f t="shared" si="73"/>
        <v>1800</v>
      </c>
      <c r="E179" s="38">
        <f t="shared" si="73"/>
        <v>1800</v>
      </c>
      <c r="F179" s="38">
        <f t="shared" si="73"/>
        <v>1800</v>
      </c>
      <c r="G179" s="38">
        <f t="shared" si="73"/>
        <v>1800</v>
      </c>
      <c r="H179" s="88">
        <f t="shared" si="73"/>
        <v>0</v>
      </c>
    </row>
    <row r="180" spans="1:8" x14ac:dyDescent="0.25">
      <c r="A180" s="85">
        <v>33300</v>
      </c>
      <c r="B180" s="35" t="s">
        <v>67</v>
      </c>
      <c r="C180" s="36"/>
      <c r="D180" s="36"/>
      <c r="E180" s="36"/>
      <c r="F180" s="36"/>
      <c r="G180" s="36">
        <f>F180</f>
        <v>0</v>
      </c>
      <c r="H180" s="89">
        <f>E180-G180</f>
        <v>0</v>
      </c>
    </row>
    <row r="181" spans="1:8" x14ac:dyDescent="0.25">
      <c r="A181" s="85">
        <v>33400</v>
      </c>
      <c r="B181" s="35" t="s">
        <v>66</v>
      </c>
      <c r="C181" s="36"/>
      <c r="D181" s="36">
        <v>1800</v>
      </c>
      <c r="E181" s="36">
        <f>C181+D181</f>
        <v>1800</v>
      </c>
      <c r="F181" s="36">
        <v>1800</v>
      </c>
      <c r="G181" s="36">
        <f>F181</f>
        <v>1800</v>
      </c>
      <c r="H181" s="89">
        <f>E181-G181</f>
        <v>0</v>
      </c>
    </row>
    <row r="182" spans="1:8" x14ac:dyDescent="0.25">
      <c r="A182" s="85">
        <v>3400</v>
      </c>
      <c r="B182" s="37" t="s">
        <v>111</v>
      </c>
      <c r="C182" s="39">
        <f t="shared" ref="C182:H182" si="74">C183</f>
        <v>15000</v>
      </c>
      <c r="D182" s="39">
        <f t="shared" si="74"/>
        <v>-476</v>
      </c>
      <c r="E182" s="39">
        <f t="shared" si="74"/>
        <v>14524</v>
      </c>
      <c r="F182" s="39">
        <f t="shared" si="74"/>
        <v>14524</v>
      </c>
      <c r="G182" s="39">
        <f t="shared" si="74"/>
        <v>14524</v>
      </c>
      <c r="H182" s="98">
        <f t="shared" si="74"/>
        <v>0</v>
      </c>
    </row>
    <row r="183" spans="1:8" x14ac:dyDescent="0.25">
      <c r="A183" s="102">
        <v>3407</v>
      </c>
      <c r="B183" s="35" t="s">
        <v>110</v>
      </c>
      <c r="C183" s="36">
        <v>15000</v>
      </c>
      <c r="D183" s="36">
        <v>-476</v>
      </c>
      <c r="E183" s="36">
        <f>C183+D183</f>
        <v>14524</v>
      </c>
      <c r="F183" s="36">
        <v>14524</v>
      </c>
      <c r="G183" s="36">
        <f>F183</f>
        <v>14524</v>
      </c>
      <c r="H183" s="89">
        <f>E183-G183</f>
        <v>0</v>
      </c>
    </row>
    <row r="184" spans="1:8" ht="24" x14ac:dyDescent="0.25">
      <c r="A184" s="85">
        <v>3500</v>
      </c>
      <c r="B184" s="37" t="s">
        <v>65</v>
      </c>
      <c r="C184" s="39">
        <f t="shared" ref="C184:F184" si="75">C185+C195+C197+C198+C199</f>
        <v>227500</v>
      </c>
      <c r="D184" s="39">
        <f t="shared" si="75"/>
        <v>-4931.6299999999992</v>
      </c>
      <c r="E184" s="39">
        <f t="shared" si="75"/>
        <v>222568.37</v>
      </c>
      <c r="F184" s="39">
        <f t="shared" si="75"/>
        <v>222568.37</v>
      </c>
      <c r="G184" s="39">
        <f>G185+G195+G197+G198+G199</f>
        <v>222568.37</v>
      </c>
      <c r="H184" s="98">
        <f t="shared" ref="H184" si="76">H185+H195+H197+H198</f>
        <v>3.637978807091713E-12</v>
      </c>
    </row>
    <row r="185" spans="1:8" x14ac:dyDescent="0.25">
      <c r="A185" s="85">
        <v>35100</v>
      </c>
      <c r="B185" s="35" t="s">
        <v>64</v>
      </c>
      <c r="C185" s="38">
        <f t="shared" ref="C185:F185" si="77">C186+C187+C188+C189+C190+C191+C193+C192+C194</f>
        <v>157500</v>
      </c>
      <c r="D185" s="38">
        <f t="shared" si="77"/>
        <v>37687.449999999997</v>
      </c>
      <c r="E185" s="38">
        <f t="shared" si="77"/>
        <v>195187.45</v>
      </c>
      <c r="F185" s="38">
        <f t="shared" si="77"/>
        <v>195187.45</v>
      </c>
      <c r="G185" s="38">
        <f>G186+G187+G188+G189+G190+G191+G193+G192+G194</f>
        <v>195187.45</v>
      </c>
      <c r="H185" s="88">
        <f>H186+H187+H188+H189+H190+H191+H193+H192</f>
        <v>0</v>
      </c>
    </row>
    <row r="186" spans="1:8" x14ac:dyDescent="0.25">
      <c r="A186" s="85">
        <v>35101</v>
      </c>
      <c r="B186" s="35" t="s">
        <v>83</v>
      </c>
      <c r="C186" s="36">
        <v>8500</v>
      </c>
      <c r="D186" s="36">
        <v>-883.7</v>
      </c>
      <c r="E186" s="36">
        <f t="shared" ref="E186:E192" si="78">C186+D186</f>
        <v>7616.3</v>
      </c>
      <c r="F186" s="36">
        <v>7616.3</v>
      </c>
      <c r="G186" s="36">
        <f>F186</f>
        <v>7616.3</v>
      </c>
      <c r="H186" s="89">
        <f>E186-G186</f>
        <v>0</v>
      </c>
    </row>
    <row r="187" spans="1:8" x14ac:dyDescent="0.25">
      <c r="A187" s="85">
        <v>35102</v>
      </c>
      <c r="B187" s="35" t="s">
        <v>109</v>
      </c>
      <c r="C187" s="36">
        <v>9500</v>
      </c>
      <c r="D187" s="36">
        <v>-2824.7</v>
      </c>
      <c r="E187" s="36">
        <f t="shared" si="78"/>
        <v>6675.3</v>
      </c>
      <c r="F187" s="36">
        <v>6675.3</v>
      </c>
      <c r="G187" s="36">
        <f>F187</f>
        <v>6675.3</v>
      </c>
      <c r="H187" s="89">
        <f t="shared" ref="H187:H194" si="79">E187-G187</f>
        <v>0</v>
      </c>
    </row>
    <row r="188" spans="1:8" x14ac:dyDescent="0.25">
      <c r="A188" s="85">
        <v>35103</v>
      </c>
      <c r="B188" s="35" t="s">
        <v>108</v>
      </c>
      <c r="C188" s="36">
        <v>44500</v>
      </c>
      <c r="D188" s="36">
        <v>-22924</v>
      </c>
      <c r="E188" s="36">
        <f t="shared" si="78"/>
        <v>21576</v>
      </c>
      <c r="F188" s="36">
        <v>21576</v>
      </c>
      <c r="G188" s="36">
        <f t="shared" ref="G188:G194" si="80">F188</f>
        <v>21576</v>
      </c>
      <c r="H188" s="89">
        <f t="shared" si="79"/>
        <v>0</v>
      </c>
    </row>
    <row r="189" spans="1:8" x14ac:dyDescent="0.25">
      <c r="A189" s="85">
        <v>35104</v>
      </c>
      <c r="B189" s="35" t="s">
        <v>107</v>
      </c>
      <c r="C189" s="36">
        <v>0</v>
      </c>
      <c r="D189" s="36">
        <v>2794.2</v>
      </c>
      <c r="E189" s="36">
        <f t="shared" si="78"/>
        <v>2794.2</v>
      </c>
      <c r="F189" s="36">
        <v>2794.2</v>
      </c>
      <c r="G189" s="36">
        <f t="shared" si="80"/>
        <v>2794.2</v>
      </c>
      <c r="H189" s="89">
        <f t="shared" si="79"/>
        <v>0</v>
      </c>
    </row>
    <row r="190" spans="1:8" ht="15.75" thickBot="1" x14ac:dyDescent="0.3">
      <c r="A190" s="117">
        <v>35105</v>
      </c>
      <c r="B190" s="129" t="s">
        <v>82</v>
      </c>
      <c r="C190" s="120">
        <v>95000</v>
      </c>
      <c r="D190" s="120">
        <v>58377.98</v>
      </c>
      <c r="E190" s="120">
        <f t="shared" si="78"/>
        <v>153377.98000000001</v>
      </c>
      <c r="F190" s="120">
        <v>153377.98000000001</v>
      </c>
      <c r="G190" s="120">
        <f t="shared" si="80"/>
        <v>153377.98000000001</v>
      </c>
      <c r="H190" s="130">
        <f t="shared" si="79"/>
        <v>0</v>
      </c>
    </row>
    <row r="191" spans="1:8" ht="15.75" thickTop="1" x14ac:dyDescent="0.25">
      <c r="A191" s="112">
        <v>35106</v>
      </c>
      <c r="B191" s="126" t="s">
        <v>106</v>
      </c>
      <c r="C191" s="127">
        <v>0</v>
      </c>
      <c r="D191" s="127">
        <v>0</v>
      </c>
      <c r="E191" s="127">
        <f t="shared" si="78"/>
        <v>0</v>
      </c>
      <c r="F191" s="127">
        <v>0</v>
      </c>
      <c r="G191" s="127">
        <f t="shared" si="80"/>
        <v>0</v>
      </c>
      <c r="H191" s="128">
        <f t="shared" si="79"/>
        <v>0</v>
      </c>
    </row>
    <row r="192" spans="1:8" x14ac:dyDescent="0.25">
      <c r="A192" s="85">
        <v>35107</v>
      </c>
      <c r="B192" s="35" t="s">
        <v>105</v>
      </c>
      <c r="C192" s="36">
        <v>0</v>
      </c>
      <c r="D192" s="36">
        <v>0</v>
      </c>
      <c r="E192" s="36">
        <f t="shared" si="78"/>
        <v>0</v>
      </c>
      <c r="F192" s="36">
        <v>0</v>
      </c>
      <c r="G192" s="36">
        <f t="shared" si="80"/>
        <v>0</v>
      </c>
      <c r="H192" s="89">
        <f t="shared" si="79"/>
        <v>0</v>
      </c>
    </row>
    <row r="193" spans="1:8" x14ac:dyDescent="0.25">
      <c r="A193" s="85">
        <v>35108</v>
      </c>
      <c r="B193" s="35" t="s">
        <v>104</v>
      </c>
      <c r="C193" s="36">
        <v>0</v>
      </c>
      <c r="D193" s="36">
        <v>451.51</v>
      </c>
      <c r="E193" s="36">
        <f>C193+D193</f>
        <v>451.51</v>
      </c>
      <c r="F193" s="36">
        <v>451.51</v>
      </c>
      <c r="G193" s="36">
        <f t="shared" si="80"/>
        <v>451.51</v>
      </c>
      <c r="H193" s="89">
        <f t="shared" si="79"/>
        <v>0</v>
      </c>
    </row>
    <row r="194" spans="1:8" ht="18" customHeight="1" x14ac:dyDescent="0.25">
      <c r="A194" s="85">
        <v>35110</v>
      </c>
      <c r="B194" s="35" t="s">
        <v>80</v>
      </c>
      <c r="C194" s="36">
        <v>0</v>
      </c>
      <c r="D194" s="36">
        <v>2696.16</v>
      </c>
      <c r="E194" s="36">
        <f>C194+D194</f>
        <v>2696.16</v>
      </c>
      <c r="F194" s="36">
        <v>2696.16</v>
      </c>
      <c r="G194" s="36">
        <f t="shared" si="80"/>
        <v>2696.16</v>
      </c>
      <c r="H194" s="89">
        <f t="shared" si="79"/>
        <v>0</v>
      </c>
    </row>
    <row r="195" spans="1:8" ht="24" x14ac:dyDescent="0.25">
      <c r="A195" s="85">
        <v>35200</v>
      </c>
      <c r="B195" s="35" t="s">
        <v>103</v>
      </c>
      <c r="C195" s="39">
        <f t="shared" ref="C195:H195" si="81">C196</f>
        <v>25000</v>
      </c>
      <c r="D195" s="39">
        <f t="shared" si="81"/>
        <v>-9137.73</v>
      </c>
      <c r="E195" s="39">
        <f t="shared" si="81"/>
        <v>15862.27</v>
      </c>
      <c r="F195" s="39">
        <f t="shared" si="81"/>
        <v>15862.27</v>
      </c>
      <c r="G195" s="39">
        <f t="shared" si="81"/>
        <v>15862.27</v>
      </c>
      <c r="H195" s="98">
        <f t="shared" si="81"/>
        <v>0</v>
      </c>
    </row>
    <row r="196" spans="1:8" ht="24" x14ac:dyDescent="0.25">
      <c r="A196" s="85">
        <v>35201</v>
      </c>
      <c r="B196" s="35" t="s">
        <v>102</v>
      </c>
      <c r="C196" s="36">
        <v>25000</v>
      </c>
      <c r="D196" s="36">
        <v>-9137.73</v>
      </c>
      <c r="E196" s="36">
        <f>C196+D196</f>
        <v>15862.27</v>
      </c>
      <c r="F196" s="36">
        <v>15862.27</v>
      </c>
      <c r="G196" s="36">
        <f>F196</f>
        <v>15862.27</v>
      </c>
      <c r="H196" s="89">
        <f>E196-G196</f>
        <v>0</v>
      </c>
    </row>
    <row r="197" spans="1:8" x14ac:dyDescent="0.25">
      <c r="A197" s="85">
        <v>35300</v>
      </c>
      <c r="B197" s="35" t="s">
        <v>61</v>
      </c>
      <c r="C197" s="38">
        <v>45000</v>
      </c>
      <c r="D197" s="38">
        <v>-41057.339999999997</v>
      </c>
      <c r="E197" s="38">
        <f>C197+D197</f>
        <v>3942.6600000000035</v>
      </c>
      <c r="F197" s="38">
        <v>3942.66</v>
      </c>
      <c r="G197" s="38">
        <f>F197</f>
        <v>3942.66</v>
      </c>
      <c r="H197" s="88">
        <f>E197-G197</f>
        <v>3.637978807091713E-12</v>
      </c>
    </row>
    <row r="198" spans="1:8" x14ac:dyDescent="0.25">
      <c r="A198" s="85">
        <v>35500</v>
      </c>
      <c r="B198" s="35" t="s">
        <v>71</v>
      </c>
      <c r="C198" s="39">
        <v>0</v>
      </c>
      <c r="D198" s="39">
        <v>1949.99</v>
      </c>
      <c r="E198" s="39">
        <f>C198+D198</f>
        <v>1949.99</v>
      </c>
      <c r="F198" s="39">
        <v>1949.99</v>
      </c>
      <c r="G198" s="39">
        <v>1949.99</v>
      </c>
      <c r="H198" s="98">
        <f>E198-G198</f>
        <v>0</v>
      </c>
    </row>
    <row r="199" spans="1:8" x14ac:dyDescent="0.25">
      <c r="A199" s="85">
        <v>35800</v>
      </c>
      <c r="B199" s="35" t="s">
        <v>221</v>
      </c>
      <c r="C199" s="39">
        <v>0</v>
      </c>
      <c r="D199" s="39">
        <v>5626</v>
      </c>
      <c r="E199" s="39">
        <f>C199+D199</f>
        <v>5626</v>
      </c>
      <c r="F199" s="39">
        <v>5626</v>
      </c>
      <c r="G199" s="39">
        <v>5626</v>
      </c>
      <c r="H199" s="98">
        <f>E199-G199</f>
        <v>0</v>
      </c>
    </row>
    <row r="200" spans="1:8" x14ac:dyDescent="0.25">
      <c r="A200" s="85">
        <v>3600</v>
      </c>
      <c r="B200" s="37" t="s">
        <v>59</v>
      </c>
      <c r="C200" s="38">
        <f t="shared" ref="C200:H200" si="82">C201</f>
        <v>180000</v>
      </c>
      <c r="D200" s="38">
        <f t="shared" si="82"/>
        <v>-9348.8099999999977</v>
      </c>
      <c r="E200" s="38">
        <f t="shared" si="82"/>
        <v>170651.19</v>
      </c>
      <c r="F200" s="38">
        <f t="shared" si="82"/>
        <v>170651.19</v>
      </c>
      <c r="G200" s="38">
        <f t="shared" si="82"/>
        <v>170651.19</v>
      </c>
      <c r="H200" s="88">
        <f t="shared" si="82"/>
        <v>0</v>
      </c>
    </row>
    <row r="201" spans="1:8" ht="36" x14ac:dyDescent="0.25">
      <c r="A201" s="85">
        <v>36100</v>
      </c>
      <c r="B201" s="35" t="s">
        <v>58</v>
      </c>
      <c r="C201" s="39">
        <f t="shared" ref="C201:H201" si="83">C203+C202</f>
        <v>180000</v>
      </c>
      <c r="D201" s="39">
        <f t="shared" si="83"/>
        <v>-9348.8099999999977</v>
      </c>
      <c r="E201" s="39">
        <f t="shared" si="83"/>
        <v>170651.19</v>
      </c>
      <c r="F201" s="39">
        <f t="shared" si="83"/>
        <v>170651.19</v>
      </c>
      <c r="G201" s="39">
        <f t="shared" si="83"/>
        <v>170651.19</v>
      </c>
      <c r="H201" s="98">
        <f t="shared" si="83"/>
        <v>0</v>
      </c>
    </row>
    <row r="202" spans="1:8" x14ac:dyDescent="0.25">
      <c r="A202" s="85">
        <v>36101</v>
      </c>
      <c r="B202" s="35" t="s">
        <v>57</v>
      </c>
      <c r="C202" s="36">
        <v>115000</v>
      </c>
      <c r="D202" s="36">
        <v>55651.19</v>
      </c>
      <c r="E202" s="36">
        <f>C202+D202</f>
        <v>170651.19</v>
      </c>
      <c r="F202" s="36">
        <v>170651.19</v>
      </c>
      <c r="G202" s="36">
        <f>F202</f>
        <v>170651.19</v>
      </c>
      <c r="H202" s="89">
        <f>E202-G202</f>
        <v>0</v>
      </c>
    </row>
    <row r="203" spans="1:8" x14ac:dyDescent="0.25">
      <c r="A203" s="85">
        <v>36102</v>
      </c>
      <c r="B203" s="35" t="s">
        <v>101</v>
      </c>
      <c r="C203" s="36">
        <v>65000</v>
      </c>
      <c r="D203" s="36">
        <v>-65000</v>
      </c>
      <c r="E203" s="36">
        <f>C203+D203</f>
        <v>0</v>
      </c>
      <c r="F203" s="36">
        <v>0</v>
      </c>
      <c r="G203" s="36">
        <f>F203</f>
        <v>0</v>
      </c>
      <c r="H203" s="89">
        <f>E203-G203</f>
        <v>0</v>
      </c>
    </row>
    <row r="204" spans="1:8" x14ac:dyDescent="0.25">
      <c r="A204" s="85">
        <v>36400</v>
      </c>
      <c r="B204" s="35" t="s">
        <v>100</v>
      </c>
      <c r="C204" s="39">
        <v>0</v>
      </c>
      <c r="D204" s="39">
        <v>0</v>
      </c>
      <c r="E204" s="36">
        <v>0</v>
      </c>
      <c r="F204" s="36">
        <v>0</v>
      </c>
      <c r="G204" s="36">
        <f>E204+F204</f>
        <v>0</v>
      </c>
      <c r="H204" s="89">
        <f>C204-G204</f>
        <v>0</v>
      </c>
    </row>
    <row r="205" spans="1:8" x14ac:dyDescent="0.25">
      <c r="A205" s="85">
        <v>3700</v>
      </c>
      <c r="B205" s="37" t="s">
        <v>99</v>
      </c>
      <c r="C205" s="38">
        <f t="shared" ref="C205:H205" si="84">C206+C207</f>
        <v>140000</v>
      </c>
      <c r="D205" s="38">
        <f t="shared" si="84"/>
        <v>-36765</v>
      </c>
      <c r="E205" s="38">
        <f t="shared" si="84"/>
        <v>103235</v>
      </c>
      <c r="F205" s="38">
        <f t="shared" si="84"/>
        <v>103235</v>
      </c>
      <c r="G205" s="38">
        <f t="shared" si="84"/>
        <v>103235</v>
      </c>
      <c r="H205" s="88">
        <f t="shared" si="84"/>
        <v>0</v>
      </c>
    </row>
    <row r="206" spans="1:8" x14ac:dyDescent="0.25">
      <c r="A206" s="85">
        <v>37500</v>
      </c>
      <c r="B206" s="35" t="s">
        <v>98</v>
      </c>
      <c r="C206" s="36">
        <v>135000</v>
      </c>
      <c r="D206" s="36">
        <v>-31765</v>
      </c>
      <c r="E206" s="36">
        <f>C206+D206</f>
        <v>103235</v>
      </c>
      <c r="F206" s="36">
        <v>103235</v>
      </c>
      <c r="G206" s="36">
        <v>103235</v>
      </c>
      <c r="H206" s="89">
        <f>E206-G206</f>
        <v>0</v>
      </c>
    </row>
    <row r="207" spans="1:8" x14ac:dyDescent="0.25">
      <c r="A207" s="85">
        <v>37700</v>
      </c>
      <c r="B207" s="35" t="s">
        <v>97</v>
      </c>
      <c r="C207" s="36">
        <v>5000</v>
      </c>
      <c r="D207" s="36">
        <v>-5000</v>
      </c>
      <c r="E207" s="36">
        <f>C207+D207</f>
        <v>0</v>
      </c>
      <c r="F207" s="36">
        <v>0</v>
      </c>
      <c r="G207" s="36">
        <f>F207</f>
        <v>0</v>
      </c>
      <c r="H207" s="89">
        <f>E207-G207</f>
        <v>0</v>
      </c>
    </row>
    <row r="208" spans="1:8" x14ac:dyDescent="0.25">
      <c r="A208" s="85">
        <v>3800</v>
      </c>
      <c r="B208" s="37" t="s">
        <v>89</v>
      </c>
      <c r="C208" s="38">
        <f t="shared" ref="C208:H208" si="85">C209+C210+C211+C212+C213</f>
        <v>571600</v>
      </c>
      <c r="D208" s="38">
        <f t="shared" si="85"/>
        <v>-16915.740000000005</v>
      </c>
      <c r="E208" s="38">
        <f t="shared" si="85"/>
        <v>554684.26</v>
      </c>
      <c r="F208" s="38">
        <f t="shared" si="85"/>
        <v>554684.26</v>
      </c>
      <c r="G208" s="38">
        <f t="shared" si="85"/>
        <v>554684.26</v>
      </c>
      <c r="H208" s="88">
        <f t="shared" si="85"/>
        <v>0</v>
      </c>
    </row>
    <row r="209" spans="1:8" x14ac:dyDescent="0.25">
      <c r="A209" s="85">
        <v>38100</v>
      </c>
      <c r="B209" s="35" t="s">
        <v>96</v>
      </c>
      <c r="C209" s="36">
        <v>0</v>
      </c>
      <c r="D209" s="36">
        <v>0</v>
      </c>
      <c r="E209" s="36">
        <v>0</v>
      </c>
      <c r="F209" s="36">
        <v>0</v>
      </c>
      <c r="G209" s="36">
        <f>F209</f>
        <v>0</v>
      </c>
      <c r="H209" s="89">
        <f>C209-G209</f>
        <v>0</v>
      </c>
    </row>
    <row r="210" spans="1:8" x14ac:dyDescent="0.25">
      <c r="A210" s="85">
        <v>38200</v>
      </c>
      <c r="B210" s="35" t="s">
        <v>95</v>
      </c>
      <c r="C210" s="36">
        <v>571600</v>
      </c>
      <c r="D210" s="36">
        <v>-102717.39</v>
      </c>
      <c r="E210" s="36">
        <f>C210+D210</f>
        <v>468882.61</v>
      </c>
      <c r="F210" s="36">
        <v>468882.61</v>
      </c>
      <c r="G210" s="36">
        <f>F210</f>
        <v>468882.61</v>
      </c>
      <c r="H210" s="89">
        <f t="shared" ref="H210:H211" si="86">E210-G210</f>
        <v>0</v>
      </c>
    </row>
    <row r="211" spans="1:8" x14ac:dyDescent="0.25">
      <c r="A211" s="85">
        <v>38300</v>
      </c>
      <c r="B211" s="35" t="s">
        <v>94</v>
      </c>
      <c r="C211" s="36">
        <v>0</v>
      </c>
      <c r="D211" s="36">
        <v>0</v>
      </c>
      <c r="E211" s="36">
        <f t="shared" ref="E211:E212" si="87">C211+D211</f>
        <v>0</v>
      </c>
      <c r="F211" s="36">
        <v>0</v>
      </c>
      <c r="G211" s="36">
        <f>F211</f>
        <v>0</v>
      </c>
      <c r="H211" s="89">
        <f t="shared" si="86"/>
        <v>0</v>
      </c>
    </row>
    <row r="212" spans="1:8" x14ac:dyDescent="0.25">
      <c r="A212" s="85">
        <v>38400</v>
      </c>
      <c r="B212" s="35" t="s">
        <v>93</v>
      </c>
      <c r="C212" s="36">
        <v>0</v>
      </c>
      <c r="D212" s="36">
        <v>85801.65</v>
      </c>
      <c r="E212" s="36">
        <f t="shared" si="87"/>
        <v>85801.65</v>
      </c>
      <c r="F212" s="36">
        <v>85801.65</v>
      </c>
      <c r="G212" s="36">
        <f>F212</f>
        <v>85801.65</v>
      </c>
      <c r="H212" s="89">
        <f>E212-G212</f>
        <v>0</v>
      </c>
    </row>
    <row r="213" spans="1:8" x14ac:dyDescent="0.25">
      <c r="A213" s="85">
        <v>38500</v>
      </c>
      <c r="B213" s="35" t="s">
        <v>92</v>
      </c>
      <c r="C213" s="36">
        <v>0</v>
      </c>
      <c r="D213" s="36">
        <v>0</v>
      </c>
      <c r="E213" s="36">
        <v>0</v>
      </c>
      <c r="F213" s="36">
        <v>0</v>
      </c>
      <c r="G213" s="36">
        <f>F213</f>
        <v>0</v>
      </c>
      <c r="H213" s="89">
        <f>C213-G213</f>
        <v>0</v>
      </c>
    </row>
    <row r="214" spans="1:8" x14ac:dyDescent="0.25">
      <c r="A214" s="85">
        <v>3900</v>
      </c>
      <c r="B214" s="37" t="s">
        <v>79</v>
      </c>
      <c r="C214" s="38">
        <f>C216+C217+C218+C219+C220</f>
        <v>0</v>
      </c>
      <c r="D214" s="38">
        <f t="shared" ref="D214:F214" si="88">D215</f>
        <v>21152.63</v>
      </c>
      <c r="E214" s="38">
        <f t="shared" si="88"/>
        <v>21152.63</v>
      </c>
      <c r="F214" s="38">
        <f t="shared" si="88"/>
        <v>21152.63</v>
      </c>
      <c r="G214" s="38">
        <f>G215</f>
        <v>21152.63</v>
      </c>
      <c r="H214" s="88">
        <f>H215</f>
        <v>0</v>
      </c>
    </row>
    <row r="215" spans="1:8" x14ac:dyDescent="0.25">
      <c r="A215" s="85">
        <v>395</v>
      </c>
      <c r="B215" s="35" t="s">
        <v>227</v>
      </c>
      <c r="C215" s="36">
        <v>0</v>
      </c>
      <c r="D215" s="36">
        <v>21152.63</v>
      </c>
      <c r="E215" s="36">
        <f>C215+D215</f>
        <v>21152.63</v>
      </c>
      <c r="F215" s="36">
        <v>21152.63</v>
      </c>
      <c r="G215" s="36">
        <f>F215</f>
        <v>21152.63</v>
      </c>
      <c r="H215" s="89">
        <f>E215-G215</f>
        <v>0</v>
      </c>
    </row>
    <row r="216" spans="1:8" x14ac:dyDescent="0.25">
      <c r="A216" s="94">
        <v>3000</v>
      </c>
      <c r="B216" s="17" t="s">
        <v>10</v>
      </c>
      <c r="C216" s="18">
        <f t="shared" ref="C216:H216" si="89">C217+C223+C226+C229</f>
        <v>0</v>
      </c>
      <c r="D216" s="18">
        <f t="shared" si="89"/>
        <v>1083673.8700000001</v>
      </c>
      <c r="E216" s="18">
        <f t="shared" si="89"/>
        <v>1083673.8700000001</v>
      </c>
      <c r="F216" s="18">
        <f t="shared" si="89"/>
        <v>1083673.8700000001</v>
      </c>
      <c r="G216" s="18">
        <f t="shared" si="89"/>
        <v>1083673.8700000001</v>
      </c>
      <c r="H216" s="95">
        <f t="shared" si="89"/>
        <v>0</v>
      </c>
    </row>
    <row r="217" spans="1:8" x14ac:dyDescent="0.25">
      <c r="A217" s="85">
        <v>3100</v>
      </c>
      <c r="B217" s="10" t="s">
        <v>55</v>
      </c>
      <c r="C217" s="14">
        <f t="shared" ref="C217:H217" si="90">C218+C219+C222</f>
        <v>0</v>
      </c>
      <c r="D217" s="14">
        <f t="shared" si="90"/>
        <v>1083673.8700000001</v>
      </c>
      <c r="E217" s="14">
        <f t="shared" si="90"/>
        <v>1083673.8700000001</v>
      </c>
      <c r="F217" s="38">
        <f t="shared" si="90"/>
        <v>1083673.8700000001</v>
      </c>
      <c r="G217" s="14">
        <f t="shared" si="90"/>
        <v>1083673.8700000001</v>
      </c>
      <c r="H217" s="92">
        <f t="shared" si="90"/>
        <v>0</v>
      </c>
    </row>
    <row r="218" spans="1:8" x14ac:dyDescent="0.25">
      <c r="A218" s="85">
        <v>31100</v>
      </c>
      <c r="B218" s="46" t="s">
        <v>54</v>
      </c>
      <c r="C218" s="47">
        <v>0</v>
      </c>
      <c r="D218" s="47">
        <v>1083673.8700000001</v>
      </c>
      <c r="E218" s="47">
        <f>C218+D218</f>
        <v>1083673.8700000001</v>
      </c>
      <c r="F218" s="36">
        <v>1083673.8700000001</v>
      </c>
      <c r="G218" s="36">
        <v>1083673.8700000001</v>
      </c>
      <c r="H218" s="89">
        <f>E218-G218</f>
        <v>0</v>
      </c>
    </row>
    <row r="219" spans="1:8" x14ac:dyDescent="0.25">
      <c r="A219" s="85">
        <v>31300</v>
      </c>
      <c r="B219" s="46" t="s">
        <v>77</v>
      </c>
      <c r="C219" s="47">
        <f>C221</f>
        <v>0</v>
      </c>
      <c r="D219" s="47">
        <v>0</v>
      </c>
      <c r="E219" s="47">
        <v>0</v>
      </c>
      <c r="F219" s="36">
        <v>0</v>
      </c>
      <c r="G219" s="47">
        <f>G220</f>
        <v>0</v>
      </c>
      <c r="H219" s="87">
        <f>C219-G219</f>
        <v>0</v>
      </c>
    </row>
    <row r="220" spans="1:8" x14ac:dyDescent="0.25">
      <c r="A220" s="85">
        <v>31301</v>
      </c>
      <c r="B220" s="46" t="s">
        <v>91</v>
      </c>
      <c r="C220" s="47">
        <v>0</v>
      </c>
      <c r="D220" s="47">
        <v>0</v>
      </c>
      <c r="E220" s="47">
        <v>0</v>
      </c>
      <c r="F220" s="36">
        <v>0</v>
      </c>
      <c r="G220" s="47">
        <f>E220+F220</f>
        <v>0</v>
      </c>
      <c r="H220" s="87">
        <f>C220-G220</f>
        <v>0</v>
      </c>
    </row>
    <row r="221" spans="1:8" x14ac:dyDescent="0.25">
      <c r="A221" s="85">
        <v>31303</v>
      </c>
      <c r="B221" s="46" t="s">
        <v>90</v>
      </c>
      <c r="C221" s="47">
        <v>0</v>
      </c>
      <c r="D221" s="47">
        <v>0</v>
      </c>
      <c r="E221" s="47">
        <v>0</v>
      </c>
      <c r="F221" s="36">
        <v>0</v>
      </c>
      <c r="G221" s="47">
        <f>E221+F221</f>
        <v>0</v>
      </c>
      <c r="H221" s="87">
        <f>C221-G221</f>
        <v>0</v>
      </c>
    </row>
    <row r="222" spans="1:8" x14ac:dyDescent="0.25">
      <c r="A222" s="85">
        <v>31400</v>
      </c>
      <c r="B222" s="46" t="s">
        <v>70</v>
      </c>
      <c r="C222" s="47">
        <v>0</v>
      </c>
      <c r="D222" s="47">
        <v>0</v>
      </c>
      <c r="E222" s="47">
        <v>0</v>
      </c>
      <c r="F222" s="36">
        <v>0</v>
      </c>
      <c r="G222" s="47">
        <f>E222+F222</f>
        <v>0</v>
      </c>
      <c r="H222" s="87">
        <f>C222-G222</f>
        <v>0</v>
      </c>
    </row>
    <row r="223" spans="1:8" ht="24" x14ac:dyDescent="0.25">
      <c r="A223" s="85">
        <v>3500</v>
      </c>
      <c r="B223" s="53" t="s">
        <v>65</v>
      </c>
      <c r="C223" s="50">
        <f t="shared" ref="C223:H224" si="91">C224</f>
        <v>0</v>
      </c>
      <c r="D223" s="50">
        <f t="shared" si="91"/>
        <v>0</v>
      </c>
      <c r="E223" s="50">
        <f t="shared" si="91"/>
        <v>0</v>
      </c>
      <c r="F223" s="50">
        <f t="shared" si="91"/>
        <v>0</v>
      </c>
      <c r="G223" s="50">
        <f t="shared" si="91"/>
        <v>0</v>
      </c>
      <c r="H223" s="91">
        <f t="shared" si="91"/>
        <v>0</v>
      </c>
    </row>
    <row r="224" spans="1:8" x14ac:dyDescent="0.25">
      <c r="A224" s="85">
        <v>35100</v>
      </c>
      <c r="B224" s="46" t="s">
        <v>64</v>
      </c>
      <c r="C224" s="47">
        <f>C225</f>
        <v>0</v>
      </c>
      <c r="D224" s="47">
        <v>0</v>
      </c>
      <c r="E224" s="47">
        <f>E225</f>
        <v>0</v>
      </c>
      <c r="F224" s="47">
        <v>0</v>
      </c>
      <c r="G224" s="47">
        <v>0</v>
      </c>
      <c r="H224" s="87">
        <f t="shared" si="91"/>
        <v>0</v>
      </c>
    </row>
    <row r="225" spans="1:8" x14ac:dyDescent="0.25">
      <c r="A225" s="85">
        <v>35101</v>
      </c>
      <c r="B225" s="46" t="s">
        <v>83</v>
      </c>
      <c r="C225" s="47">
        <v>0</v>
      </c>
      <c r="D225" s="47">
        <v>0</v>
      </c>
      <c r="E225" s="47">
        <f>C225+D225</f>
        <v>0</v>
      </c>
      <c r="F225" s="36">
        <v>0</v>
      </c>
      <c r="G225" s="47">
        <v>0</v>
      </c>
      <c r="H225" s="87">
        <f>E225-G225</f>
        <v>0</v>
      </c>
    </row>
    <row r="226" spans="1:8" x14ac:dyDescent="0.25">
      <c r="A226" s="85">
        <v>3600</v>
      </c>
      <c r="B226" s="53" t="s">
        <v>59</v>
      </c>
      <c r="C226" s="49">
        <f>C227</f>
        <v>0</v>
      </c>
      <c r="D226" s="49">
        <f t="shared" ref="D226:G227" si="92">D227</f>
        <v>0</v>
      </c>
      <c r="E226" s="49">
        <f t="shared" si="92"/>
        <v>0</v>
      </c>
      <c r="F226" s="38">
        <f t="shared" si="92"/>
        <v>0</v>
      </c>
      <c r="G226" s="49">
        <f t="shared" si="92"/>
        <v>0</v>
      </c>
      <c r="H226" s="90">
        <f>H227</f>
        <v>0</v>
      </c>
    </row>
    <row r="227" spans="1:8" ht="36" x14ac:dyDescent="0.25">
      <c r="A227" s="85">
        <v>36100</v>
      </c>
      <c r="B227" s="46" t="s">
        <v>58</v>
      </c>
      <c r="C227" s="50">
        <f>C228</f>
        <v>0</v>
      </c>
      <c r="D227" s="50">
        <f t="shared" si="92"/>
        <v>0</v>
      </c>
      <c r="E227" s="50">
        <f t="shared" si="92"/>
        <v>0</v>
      </c>
      <c r="F227" s="39">
        <f t="shared" si="92"/>
        <v>0</v>
      </c>
      <c r="G227" s="50">
        <f t="shared" si="92"/>
        <v>0</v>
      </c>
      <c r="H227" s="91">
        <f>H228</f>
        <v>0</v>
      </c>
    </row>
    <row r="228" spans="1:8" x14ac:dyDescent="0.25">
      <c r="A228" s="85">
        <v>36101</v>
      </c>
      <c r="B228" s="46" t="s">
        <v>57</v>
      </c>
      <c r="C228" s="47">
        <v>0</v>
      </c>
      <c r="D228" s="47">
        <v>0</v>
      </c>
      <c r="E228" s="47">
        <f>C228+D228</f>
        <v>0</v>
      </c>
      <c r="F228" s="36">
        <v>0</v>
      </c>
      <c r="G228" s="47">
        <v>0</v>
      </c>
      <c r="H228" s="87">
        <f>E228-G228</f>
        <v>0</v>
      </c>
    </row>
    <row r="229" spans="1:8" x14ac:dyDescent="0.25">
      <c r="A229" s="85">
        <v>3800</v>
      </c>
      <c r="B229" s="53" t="s">
        <v>89</v>
      </c>
      <c r="C229" s="50">
        <f>C230</f>
        <v>0</v>
      </c>
      <c r="D229" s="50">
        <f t="shared" ref="D229:H230" si="93">D230</f>
        <v>0</v>
      </c>
      <c r="E229" s="50">
        <f t="shared" si="93"/>
        <v>0</v>
      </c>
      <c r="F229" s="39">
        <f t="shared" si="93"/>
        <v>0</v>
      </c>
      <c r="G229" s="50">
        <f t="shared" si="93"/>
        <v>0</v>
      </c>
      <c r="H229" s="91">
        <f t="shared" si="93"/>
        <v>0</v>
      </c>
    </row>
    <row r="230" spans="1:8" x14ac:dyDescent="0.25">
      <c r="A230" s="85">
        <v>38200</v>
      </c>
      <c r="B230" s="53" t="s">
        <v>88</v>
      </c>
      <c r="C230" s="47">
        <f>C231</f>
        <v>0</v>
      </c>
      <c r="D230" s="47">
        <f t="shared" si="93"/>
        <v>0</v>
      </c>
      <c r="E230" s="47">
        <f t="shared" si="93"/>
        <v>0</v>
      </c>
      <c r="F230" s="36">
        <f t="shared" si="93"/>
        <v>0</v>
      </c>
      <c r="G230" s="47">
        <f t="shared" si="93"/>
        <v>0</v>
      </c>
      <c r="H230" s="87">
        <f t="shared" si="93"/>
        <v>0</v>
      </c>
    </row>
    <row r="231" spans="1:8" x14ac:dyDescent="0.25">
      <c r="A231" s="85">
        <v>38201</v>
      </c>
      <c r="B231" s="46" t="s">
        <v>87</v>
      </c>
      <c r="C231" s="47">
        <v>0</v>
      </c>
      <c r="D231" s="47">
        <v>0</v>
      </c>
      <c r="E231" s="47">
        <v>0</v>
      </c>
      <c r="F231" s="36">
        <v>0</v>
      </c>
      <c r="G231" s="47">
        <f>E231+F231</f>
        <v>0</v>
      </c>
      <c r="H231" s="87">
        <f>C231-G231</f>
        <v>0</v>
      </c>
    </row>
    <row r="232" spans="1:8" x14ac:dyDescent="0.25">
      <c r="A232" s="94">
        <v>3000</v>
      </c>
      <c r="B232" s="17" t="s">
        <v>86</v>
      </c>
      <c r="C232" s="18">
        <f t="shared" ref="C232:H232" si="94">C233+C237+C246+C243+C235</f>
        <v>1280000</v>
      </c>
      <c r="D232" s="18">
        <f t="shared" si="94"/>
        <v>318116.69</v>
      </c>
      <c r="E232" s="18">
        <f t="shared" si="94"/>
        <v>1598116.69</v>
      </c>
      <c r="F232" s="59">
        <f>F233+F237+F246+F243+F235</f>
        <v>1598116.69</v>
      </c>
      <c r="G232" s="18">
        <f t="shared" si="94"/>
        <v>1598116.69</v>
      </c>
      <c r="H232" s="95">
        <f t="shared" si="94"/>
        <v>0</v>
      </c>
    </row>
    <row r="233" spans="1:8" x14ac:dyDescent="0.25">
      <c r="A233" s="85">
        <v>3100</v>
      </c>
      <c r="B233" s="10" t="s">
        <v>55</v>
      </c>
      <c r="C233" s="14">
        <f t="shared" ref="C233:H233" si="95">C234</f>
        <v>1000000</v>
      </c>
      <c r="D233" s="14">
        <f t="shared" si="95"/>
        <v>320477.42</v>
      </c>
      <c r="E233" s="14">
        <f t="shared" si="95"/>
        <v>1320477.42</v>
      </c>
      <c r="F233" s="38">
        <f t="shared" si="95"/>
        <v>1320477.42</v>
      </c>
      <c r="G233" s="14">
        <f t="shared" si="95"/>
        <v>1320477.42</v>
      </c>
      <c r="H233" s="92">
        <f t="shared" si="95"/>
        <v>0</v>
      </c>
    </row>
    <row r="234" spans="1:8" x14ac:dyDescent="0.25">
      <c r="A234" s="85">
        <v>31100</v>
      </c>
      <c r="B234" s="13" t="s">
        <v>54</v>
      </c>
      <c r="C234" s="12">
        <v>1000000</v>
      </c>
      <c r="D234" s="12">
        <v>320477.42</v>
      </c>
      <c r="E234" s="12">
        <f>C234+D234</f>
        <v>1320477.42</v>
      </c>
      <c r="F234" s="36">
        <v>1320477.42</v>
      </c>
      <c r="G234" s="12">
        <f>F234</f>
        <v>1320477.42</v>
      </c>
      <c r="H234" s="100">
        <f>E234-G234</f>
        <v>0</v>
      </c>
    </row>
    <row r="235" spans="1:8" x14ac:dyDescent="0.25">
      <c r="A235" s="85">
        <v>3200</v>
      </c>
      <c r="B235" s="10" t="s">
        <v>85</v>
      </c>
      <c r="C235" s="11">
        <f t="shared" ref="C235:H235" si="96">C236</f>
        <v>0</v>
      </c>
      <c r="D235" s="11">
        <f t="shared" si="96"/>
        <v>0</v>
      </c>
      <c r="E235" s="11">
        <f t="shared" si="96"/>
        <v>0</v>
      </c>
      <c r="F235" s="39">
        <f t="shared" si="96"/>
        <v>0</v>
      </c>
      <c r="G235" s="11">
        <f t="shared" si="96"/>
        <v>0</v>
      </c>
      <c r="H235" s="86">
        <f t="shared" si="96"/>
        <v>0</v>
      </c>
    </row>
    <row r="236" spans="1:8" ht="24" x14ac:dyDescent="0.25">
      <c r="A236" s="85">
        <v>32600</v>
      </c>
      <c r="B236" s="46" t="s">
        <v>84</v>
      </c>
      <c r="C236" s="47">
        <v>0</v>
      </c>
      <c r="D236" s="47">
        <v>0</v>
      </c>
      <c r="E236" s="47">
        <v>0</v>
      </c>
      <c r="F236" s="36">
        <v>0</v>
      </c>
      <c r="G236" s="47">
        <f>F236</f>
        <v>0</v>
      </c>
      <c r="H236" s="87">
        <f>C236-G236</f>
        <v>0</v>
      </c>
    </row>
    <row r="237" spans="1:8" ht="24" x14ac:dyDescent="0.25">
      <c r="A237" s="85">
        <v>3500</v>
      </c>
      <c r="B237" s="53" t="s">
        <v>65</v>
      </c>
      <c r="C237" s="50">
        <f t="shared" ref="C237:H237" si="97">C238</f>
        <v>100000</v>
      </c>
      <c r="D237" s="50">
        <f t="shared" si="97"/>
        <v>-25950.489999999998</v>
      </c>
      <c r="E237" s="50">
        <f t="shared" si="97"/>
        <v>74049.510000000009</v>
      </c>
      <c r="F237" s="39">
        <f t="shared" si="97"/>
        <v>74049.510000000009</v>
      </c>
      <c r="G237" s="50">
        <f t="shared" si="97"/>
        <v>74049.510000000009</v>
      </c>
      <c r="H237" s="91">
        <f t="shared" si="97"/>
        <v>0</v>
      </c>
    </row>
    <row r="238" spans="1:8" x14ac:dyDescent="0.25">
      <c r="A238" s="85">
        <v>35100</v>
      </c>
      <c r="B238" s="46" t="s">
        <v>64</v>
      </c>
      <c r="C238" s="50">
        <f t="shared" ref="C238:H238" si="98">C239+C240+C241+C242</f>
        <v>100000</v>
      </c>
      <c r="D238" s="50">
        <f t="shared" si="98"/>
        <v>-25950.489999999998</v>
      </c>
      <c r="E238" s="50">
        <f t="shared" si="98"/>
        <v>74049.510000000009</v>
      </c>
      <c r="F238" s="39">
        <f>F239+F240+F241+F242</f>
        <v>74049.510000000009</v>
      </c>
      <c r="G238" s="50">
        <f t="shared" si="98"/>
        <v>74049.510000000009</v>
      </c>
      <c r="H238" s="91">
        <f t="shared" si="98"/>
        <v>0</v>
      </c>
    </row>
    <row r="239" spans="1:8" x14ac:dyDescent="0.25">
      <c r="A239" s="85">
        <v>35101</v>
      </c>
      <c r="B239" s="46" t="s">
        <v>83</v>
      </c>
      <c r="C239" s="47">
        <v>0</v>
      </c>
      <c r="D239" s="47">
        <v>4394</v>
      </c>
      <c r="E239" s="47">
        <f>C239+D239</f>
        <v>4394</v>
      </c>
      <c r="F239" s="36">
        <v>4394</v>
      </c>
      <c r="G239" s="47">
        <f>F239</f>
        <v>4394</v>
      </c>
      <c r="H239" s="87">
        <f t="shared" ref="H239:H241" si="99">E239-G239</f>
        <v>0</v>
      </c>
    </row>
    <row r="240" spans="1:8" x14ac:dyDescent="0.25">
      <c r="A240" s="85">
        <v>35105</v>
      </c>
      <c r="B240" s="46" t="s">
        <v>82</v>
      </c>
      <c r="C240" s="47">
        <v>0</v>
      </c>
      <c r="D240" s="47">
        <v>53401.51</v>
      </c>
      <c r="E240" s="47">
        <f>C240+D240</f>
        <v>53401.51</v>
      </c>
      <c r="F240" s="36">
        <v>53401.51</v>
      </c>
      <c r="G240" s="47">
        <f>F240</f>
        <v>53401.51</v>
      </c>
      <c r="H240" s="87">
        <f t="shared" si="99"/>
        <v>0</v>
      </c>
    </row>
    <row r="241" spans="1:8" x14ac:dyDescent="0.25">
      <c r="A241" s="85">
        <v>35109</v>
      </c>
      <c r="B241" s="46" t="s">
        <v>81</v>
      </c>
      <c r="C241" s="47">
        <v>0</v>
      </c>
      <c r="D241" s="47">
        <v>3654</v>
      </c>
      <c r="E241" s="47">
        <f>C241+D241</f>
        <v>3654</v>
      </c>
      <c r="F241" s="36">
        <v>3654</v>
      </c>
      <c r="G241" s="47">
        <f>F241</f>
        <v>3654</v>
      </c>
      <c r="H241" s="87">
        <f t="shared" si="99"/>
        <v>0</v>
      </c>
    </row>
    <row r="242" spans="1:8" ht="24" x14ac:dyDescent="0.25">
      <c r="A242" s="85">
        <v>35110</v>
      </c>
      <c r="B242" s="46" t="s">
        <v>80</v>
      </c>
      <c r="C242" s="47">
        <v>100000</v>
      </c>
      <c r="D242" s="47">
        <v>-87400</v>
      </c>
      <c r="E242" s="47">
        <f>C242+D242</f>
        <v>12600</v>
      </c>
      <c r="F242" s="36">
        <v>12600</v>
      </c>
      <c r="G242" s="47">
        <f>F242</f>
        <v>12600</v>
      </c>
      <c r="H242" s="87">
        <f>E242-G242</f>
        <v>0</v>
      </c>
    </row>
    <row r="243" spans="1:8" x14ac:dyDescent="0.25">
      <c r="A243" s="85">
        <v>3600</v>
      </c>
      <c r="B243" s="53" t="s">
        <v>59</v>
      </c>
      <c r="C243" s="50">
        <f>C244</f>
        <v>180000</v>
      </c>
      <c r="D243" s="50">
        <f t="shared" ref="D243:H244" si="100">D244</f>
        <v>23589.759999999998</v>
      </c>
      <c r="E243" s="50">
        <f t="shared" si="100"/>
        <v>203589.76000000001</v>
      </c>
      <c r="F243" s="39">
        <f t="shared" si="100"/>
        <v>203589.76000000001</v>
      </c>
      <c r="G243" s="50">
        <f t="shared" si="100"/>
        <v>203589.76000000001</v>
      </c>
      <c r="H243" s="91">
        <f t="shared" si="100"/>
        <v>0</v>
      </c>
    </row>
    <row r="244" spans="1:8" ht="36" x14ac:dyDescent="0.25">
      <c r="A244" s="85">
        <v>36100</v>
      </c>
      <c r="B244" s="46" t="s">
        <v>58</v>
      </c>
      <c r="C244" s="50">
        <f>C245</f>
        <v>180000</v>
      </c>
      <c r="D244" s="50">
        <f t="shared" si="100"/>
        <v>23589.759999999998</v>
      </c>
      <c r="E244" s="50">
        <f t="shared" si="100"/>
        <v>203589.76000000001</v>
      </c>
      <c r="F244" s="39">
        <f t="shared" si="100"/>
        <v>203589.76000000001</v>
      </c>
      <c r="G244" s="50">
        <f t="shared" si="100"/>
        <v>203589.76000000001</v>
      </c>
      <c r="H244" s="91">
        <f t="shared" si="100"/>
        <v>0</v>
      </c>
    </row>
    <row r="245" spans="1:8" x14ac:dyDescent="0.25">
      <c r="A245" s="85">
        <v>36101</v>
      </c>
      <c r="B245" s="46" t="s">
        <v>57</v>
      </c>
      <c r="C245" s="47">
        <v>180000</v>
      </c>
      <c r="D245" s="47">
        <v>23589.759999999998</v>
      </c>
      <c r="E245" s="47">
        <f>C245+D245</f>
        <v>203589.76000000001</v>
      </c>
      <c r="F245" s="36">
        <v>203589.76000000001</v>
      </c>
      <c r="G245" s="47">
        <f>F245</f>
        <v>203589.76000000001</v>
      </c>
      <c r="H245" s="87">
        <f>E245-G245</f>
        <v>0</v>
      </c>
    </row>
    <row r="246" spans="1:8" x14ac:dyDescent="0.25">
      <c r="A246" s="85">
        <v>3900</v>
      </c>
      <c r="B246" s="53" t="s">
        <v>79</v>
      </c>
      <c r="C246" s="50">
        <v>0</v>
      </c>
      <c r="D246" s="50">
        <v>0</v>
      </c>
      <c r="E246" s="50">
        <f>C246+D246</f>
        <v>0</v>
      </c>
      <c r="F246" s="39">
        <v>0</v>
      </c>
      <c r="G246" s="50">
        <v>0</v>
      </c>
      <c r="H246" s="91">
        <f>H247</f>
        <v>0</v>
      </c>
    </row>
    <row r="247" spans="1:8" x14ac:dyDescent="0.25">
      <c r="A247" s="85">
        <v>39800</v>
      </c>
      <c r="B247" s="46" t="s">
        <v>78</v>
      </c>
      <c r="C247" s="47">
        <v>0</v>
      </c>
      <c r="D247" s="47">
        <v>0</v>
      </c>
      <c r="E247" s="47">
        <f>C247+D247</f>
        <v>0</v>
      </c>
      <c r="F247" s="36">
        <v>0</v>
      </c>
      <c r="G247" s="47">
        <v>0</v>
      </c>
      <c r="H247" s="87">
        <f>C247-G247</f>
        <v>0</v>
      </c>
    </row>
    <row r="248" spans="1:8" ht="15.75" thickBot="1" x14ac:dyDescent="0.3">
      <c r="A248" s="134"/>
      <c r="B248" s="135" t="s">
        <v>20</v>
      </c>
      <c r="C248" s="136">
        <f t="shared" ref="C248:H248" si="101">C249+C257</f>
        <v>1475000</v>
      </c>
      <c r="D248" s="136">
        <f t="shared" si="101"/>
        <v>-235270.34999999998</v>
      </c>
      <c r="E248" s="136">
        <f t="shared" si="101"/>
        <v>1239729.6499999999</v>
      </c>
      <c r="F248" s="136">
        <f t="shared" si="101"/>
        <v>1239729.6499999999</v>
      </c>
      <c r="G248" s="136">
        <f t="shared" si="101"/>
        <v>1239729.6499999999</v>
      </c>
      <c r="H248" s="137">
        <f t="shared" si="101"/>
        <v>0</v>
      </c>
    </row>
    <row r="249" spans="1:8" ht="15.75" thickTop="1" x14ac:dyDescent="0.25">
      <c r="A249" s="112">
        <v>3100</v>
      </c>
      <c r="B249" s="131" t="s">
        <v>55</v>
      </c>
      <c r="C249" s="132">
        <f t="shared" ref="C249:H249" si="102">C250+C251+C256</f>
        <v>525000</v>
      </c>
      <c r="D249" s="132">
        <f t="shared" si="102"/>
        <v>154449.37</v>
      </c>
      <c r="E249" s="132">
        <f t="shared" si="102"/>
        <v>679449.37</v>
      </c>
      <c r="F249" s="115">
        <f>F250+F251+F256</f>
        <v>679449.37</v>
      </c>
      <c r="G249" s="132">
        <f t="shared" si="102"/>
        <v>679449.37</v>
      </c>
      <c r="H249" s="133">
        <f t="shared" si="102"/>
        <v>0</v>
      </c>
    </row>
    <row r="250" spans="1:8" x14ac:dyDescent="0.25">
      <c r="A250" s="85">
        <v>31100</v>
      </c>
      <c r="B250" s="13" t="s">
        <v>54</v>
      </c>
      <c r="C250" s="12">
        <v>0</v>
      </c>
      <c r="D250" s="12">
        <v>428628.55</v>
      </c>
      <c r="E250" s="12">
        <f>C250+D250</f>
        <v>428628.55</v>
      </c>
      <c r="F250" s="36">
        <v>428628.55</v>
      </c>
      <c r="G250" s="12">
        <f>F250</f>
        <v>428628.55</v>
      </c>
      <c r="H250" s="86">
        <f>E250-G250</f>
        <v>0</v>
      </c>
    </row>
    <row r="251" spans="1:8" x14ac:dyDescent="0.25">
      <c r="A251" s="85">
        <v>31300</v>
      </c>
      <c r="B251" s="13" t="s">
        <v>77</v>
      </c>
      <c r="C251" s="11">
        <f t="shared" ref="C251:H251" si="103">C252+C253+C254+C255</f>
        <v>440000</v>
      </c>
      <c r="D251" s="11">
        <f t="shared" si="103"/>
        <v>-189179.18</v>
      </c>
      <c r="E251" s="11">
        <f t="shared" si="103"/>
        <v>250820.82</v>
      </c>
      <c r="F251" s="39">
        <f t="shared" si="103"/>
        <v>250820.82</v>
      </c>
      <c r="G251" s="11">
        <f t="shared" si="103"/>
        <v>250820.82</v>
      </c>
      <c r="H251" s="86">
        <f t="shared" si="103"/>
        <v>0</v>
      </c>
    </row>
    <row r="252" spans="1:8" x14ac:dyDescent="0.25">
      <c r="A252" s="85">
        <v>31301</v>
      </c>
      <c r="B252" s="13" t="s">
        <v>76</v>
      </c>
      <c r="C252" s="12">
        <v>125000</v>
      </c>
      <c r="D252" s="12">
        <v>4667.2700000000004</v>
      </c>
      <c r="E252" s="12">
        <f>C252+D252</f>
        <v>129667.27</v>
      </c>
      <c r="F252" s="36">
        <v>129667.27</v>
      </c>
      <c r="G252" s="12">
        <f>F252</f>
        <v>129667.27</v>
      </c>
      <c r="H252" s="100">
        <f t="shared" ref="H252:H255" si="104">E252-G252</f>
        <v>0</v>
      </c>
    </row>
    <row r="253" spans="1:8" x14ac:dyDescent="0.25">
      <c r="A253" s="85">
        <v>31302</v>
      </c>
      <c r="B253" s="13" t="s">
        <v>75</v>
      </c>
      <c r="C253" s="12">
        <v>135000</v>
      </c>
      <c r="D253" s="12">
        <v>-70896.45</v>
      </c>
      <c r="E253" s="12">
        <f t="shared" ref="E253:E256" si="105">C253+D253</f>
        <v>64103.55</v>
      </c>
      <c r="F253" s="36">
        <v>64103.55</v>
      </c>
      <c r="G253" s="12">
        <f>F253</f>
        <v>64103.55</v>
      </c>
      <c r="H253" s="100">
        <f t="shared" si="104"/>
        <v>0</v>
      </c>
    </row>
    <row r="254" spans="1:8" x14ac:dyDescent="0.25">
      <c r="A254" s="85">
        <v>31303</v>
      </c>
      <c r="B254" s="13" t="s">
        <v>74</v>
      </c>
      <c r="C254" s="12">
        <v>100000</v>
      </c>
      <c r="D254" s="12">
        <v>-81494</v>
      </c>
      <c r="E254" s="12">
        <f t="shared" si="105"/>
        <v>18506</v>
      </c>
      <c r="F254" s="36">
        <v>18506</v>
      </c>
      <c r="G254" s="12">
        <f>F254</f>
        <v>18506</v>
      </c>
      <c r="H254" s="100">
        <f t="shared" si="104"/>
        <v>0</v>
      </c>
    </row>
    <row r="255" spans="1:8" x14ac:dyDescent="0.25">
      <c r="A255" s="85">
        <v>31304</v>
      </c>
      <c r="B255" s="13" t="s">
        <v>73</v>
      </c>
      <c r="C255" s="12">
        <v>80000</v>
      </c>
      <c r="D255" s="12">
        <v>-41456</v>
      </c>
      <c r="E255" s="12">
        <f t="shared" si="105"/>
        <v>38544</v>
      </c>
      <c r="F255" s="36">
        <v>38544</v>
      </c>
      <c r="G255" s="12">
        <f>F255</f>
        <v>38544</v>
      </c>
      <c r="H255" s="100">
        <f t="shared" si="104"/>
        <v>0</v>
      </c>
    </row>
    <row r="256" spans="1:8" x14ac:dyDescent="0.25">
      <c r="A256" s="85">
        <v>31600</v>
      </c>
      <c r="B256" s="13" t="s">
        <v>72</v>
      </c>
      <c r="C256" s="11">
        <v>85000</v>
      </c>
      <c r="D256" s="11">
        <v>-85000</v>
      </c>
      <c r="E256" s="12">
        <f t="shared" si="105"/>
        <v>0</v>
      </c>
      <c r="F256" s="36">
        <v>0</v>
      </c>
      <c r="G256" s="12">
        <f>F256</f>
        <v>0</v>
      </c>
      <c r="H256" s="100">
        <f>E256-G256</f>
        <v>0</v>
      </c>
    </row>
    <row r="257" spans="1:8" ht="24" x14ac:dyDescent="0.25">
      <c r="A257" s="85">
        <v>3500</v>
      </c>
      <c r="B257" s="10" t="s">
        <v>65</v>
      </c>
      <c r="C257" s="14">
        <f t="shared" ref="C257:H257" si="106">C258</f>
        <v>950000</v>
      </c>
      <c r="D257" s="14">
        <f t="shared" si="106"/>
        <v>-389719.72</v>
      </c>
      <c r="E257" s="14">
        <f t="shared" si="106"/>
        <v>560280.28</v>
      </c>
      <c r="F257" s="38">
        <f t="shared" si="106"/>
        <v>560280.28</v>
      </c>
      <c r="G257" s="38">
        <f t="shared" si="106"/>
        <v>560280.28</v>
      </c>
      <c r="H257" s="92">
        <f t="shared" si="106"/>
        <v>0</v>
      </c>
    </row>
    <row r="258" spans="1:8" x14ac:dyDescent="0.25">
      <c r="A258" s="85">
        <v>35500</v>
      </c>
      <c r="B258" s="46" t="s">
        <v>71</v>
      </c>
      <c r="C258" s="47">
        <v>950000</v>
      </c>
      <c r="D258" s="47">
        <v>-389719.72</v>
      </c>
      <c r="E258" s="47">
        <f>C258+D258</f>
        <v>560280.28</v>
      </c>
      <c r="F258" s="36">
        <v>560280.28</v>
      </c>
      <c r="G258" s="36">
        <f>F258</f>
        <v>560280.28</v>
      </c>
      <c r="H258" s="87">
        <f>E258-G258</f>
        <v>0</v>
      </c>
    </row>
    <row r="259" spans="1:8" x14ac:dyDescent="0.25">
      <c r="A259" s="94"/>
      <c r="B259" s="17" t="s">
        <v>24</v>
      </c>
      <c r="C259" s="18">
        <f t="shared" ref="C259:H259" si="107">C267+C260+C273+C264</f>
        <v>334807.14</v>
      </c>
      <c r="D259" s="18">
        <f t="shared" si="107"/>
        <v>-88542.37000000001</v>
      </c>
      <c r="E259" s="18">
        <f t="shared" si="107"/>
        <v>246264.76999999996</v>
      </c>
      <c r="F259" s="18">
        <f t="shared" si="107"/>
        <v>246264.76999999996</v>
      </c>
      <c r="G259" s="18">
        <f t="shared" si="107"/>
        <v>246264.76999999996</v>
      </c>
      <c r="H259" s="95">
        <f t="shared" si="107"/>
        <v>0</v>
      </c>
    </row>
    <row r="260" spans="1:8" x14ac:dyDescent="0.25">
      <c r="A260" s="85">
        <v>3100</v>
      </c>
      <c r="B260" s="10" t="s">
        <v>55</v>
      </c>
      <c r="C260" s="11">
        <f t="shared" ref="C260:H260" si="108">C261+C262+C263</f>
        <v>0</v>
      </c>
      <c r="D260" s="11">
        <f t="shared" si="108"/>
        <v>122894.23999999999</v>
      </c>
      <c r="E260" s="11">
        <f t="shared" si="108"/>
        <v>122894.23999999999</v>
      </c>
      <c r="F260" s="39">
        <f t="shared" si="108"/>
        <v>122894.23999999999</v>
      </c>
      <c r="G260" s="11">
        <f t="shared" si="108"/>
        <v>122894.23999999999</v>
      </c>
      <c r="H260" s="86">
        <f t="shared" si="108"/>
        <v>0</v>
      </c>
    </row>
    <row r="261" spans="1:8" x14ac:dyDescent="0.25">
      <c r="A261" s="85">
        <v>31100</v>
      </c>
      <c r="B261" s="13" t="s">
        <v>54</v>
      </c>
      <c r="C261" s="12">
        <v>0</v>
      </c>
      <c r="D261" s="12">
        <v>0</v>
      </c>
      <c r="E261" s="12">
        <f>C261+D261</f>
        <v>0</v>
      </c>
      <c r="F261" s="36">
        <v>0</v>
      </c>
      <c r="G261" s="12">
        <f>F261</f>
        <v>0</v>
      </c>
      <c r="H261" s="100">
        <f>E261-G261</f>
        <v>0</v>
      </c>
    </row>
    <row r="262" spans="1:8" x14ac:dyDescent="0.25">
      <c r="A262" s="85">
        <v>31400</v>
      </c>
      <c r="B262" s="13" t="s">
        <v>70</v>
      </c>
      <c r="C262" s="12">
        <v>0</v>
      </c>
      <c r="D262" s="12">
        <v>60150.75</v>
      </c>
      <c r="E262" s="12">
        <f>C262+D262</f>
        <v>60150.75</v>
      </c>
      <c r="F262" s="36">
        <v>60150.75</v>
      </c>
      <c r="G262" s="12">
        <f>F262</f>
        <v>60150.75</v>
      </c>
      <c r="H262" s="100">
        <f>E262-G262</f>
        <v>0</v>
      </c>
    </row>
    <row r="263" spans="1:8" x14ac:dyDescent="0.25">
      <c r="A263" s="85">
        <v>31500</v>
      </c>
      <c r="B263" s="13" t="s">
        <v>69</v>
      </c>
      <c r="C263" s="12">
        <v>0</v>
      </c>
      <c r="D263" s="12">
        <v>62743.49</v>
      </c>
      <c r="E263" s="12">
        <f>C263+D263</f>
        <v>62743.49</v>
      </c>
      <c r="F263" s="36">
        <v>62743.49</v>
      </c>
      <c r="G263" s="12">
        <f>F263</f>
        <v>62743.49</v>
      </c>
      <c r="H263" s="100">
        <f>E263-G263</f>
        <v>0</v>
      </c>
    </row>
    <row r="264" spans="1:8" ht="24" x14ac:dyDescent="0.25">
      <c r="A264" s="85">
        <v>3300</v>
      </c>
      <c r="B264" s="10" t="s">
        <v>68</v>
      </c>
      <c r="C264" s="11">
        <f t="shared" ref="C264:H264" si="109">C265+C266</f>
        <v>50000</v>
      </c>
      <c r="D264" s="11">
        <f t="shared" si="109"/>
        <v>-25663.200000000001</v>
      </c>
      <c r="E264" s="11">
        <f t="shared" si="109"/>
        <v>24336.799999999999</v>
      </c>
      <c r="F264" s="39">
        <f t="shared" si="109"/>
        <v>24336.799999999999</v>
      </c>
      <c r="G264" s="11">
        <f t="shared" si="109"/>
        <v>24336.799999999999</v>
      </c>
      <c r="H264" s="86">
        <f t="shared" si="109"/>
        <v>0</v>
      </c>
    </row>
    <row r="265" spans="1:8" x14ac:dyDescent="0.25">
      <c r="A265" s="85">
        <v>33300</v>
      </c>
      <c r="B265" s="13" t="s">
        <v>67</v>
      </c>
      <c r="C265" s="12">
        <v>0</v>
      </c>
      <c r="D265" s="12">
        <v>0</v>
      </c>
      <c r="E265" s="12">
        <f>C265+D265</f>
        <v>0</v>
      </c>
      <c r="F265" s="36">
        <v>0</v>
      </c>
      <c r="G265" s="12">
        <f>F265</f>
        <v>0</v>
      </c>
      <c r="H265" s="100">
        <f>C265-G265</f>
        <v>0</v>
      </c>
    </row>
    <row r="266" spans="1:8" x14ac:dyDescent="0.25">
      <c r="A266" s="85">
        <v>33400</v>
      </c>
      <c r="B266" s="13" t="s">
        <v>66</v>
      </c>
      <c r="C266" s="12">
        <v>50000</v>
      </c>
      <c r="D266" s="12">
        <v>-25663.200000000001</v>
      </c>
      <c r="E266" s="12">
        <f>C266+D266</f>
        <v>24336.799999999999</v>
      </c>
      <c r="F266" s="36">
        <v>24336.799999999999</v>
      </c>
      <c r="G266" s="12">
        <f>F266</f>
        <v>24336.799999999999</v>
      </c>
      <c r="H266" s="100">
        <f>E266-G266</f>
        <v>0</v>
      </c>
    </row>
    <row r="267" spans="1:8" ht="24" x14ac:dyDescent="0.25">
      <c r="A267" s="85">
        <v>3500</v>
      </c>
      <c r="B267" s="10" t="s">
        <v>65</v>
      </c>
      <c r="C267" s="11">
        <f t="shared" ref="C267:H267" si="110">C268+C269</f>
        <v>134807.14000000001</v>
      </c>
      <c r="D267" s="11">
        <f t="shared" si="110"/>
        <v>-35773.410000000003</v>
      </c>
      <c r="E267" s="11">
        <f t="shared" si="110"/>
        <v>99033.73</v>
      </c>
      <c r="F267" s="11">
        <f t="shared" si="110"/>
        <v>99033.73</v>
      </c>
      <c r="G267" s="11">
        <f t="shared" si="110"/>
        <v>99033.73</v>
      </c>
      <c r="H267" s="86">
        <f t="shared" si="110"/>
        <v>0</v>
      </c>
    </row>
    <row r="268" spans="1:8" x14ac:dyDescent="0.25">
      <c r="A268" s="85">
        <v>35200</v>
      </c>
      <c r="B268" s="13" t="s">
        <v>64</v>
      </c>
      <c r="C268" s="12">
        <v>24807.14</v>
      </c>
      <c r="D268" s="12">
        <v>1478.94</v>
      </c>
      <c r="E268" s="12">
        <f>C268+D268</f>
        <v>26286.079999999998</v>
      </c>
      <c r="F268" s="36">
        <v>26286.080000000002</v>
      </c>
      <c r="G268" s="12">
        <f>F268</f>
        <v>26286.080000000002</v>
      </c>
      <c r="H268" s="100">
        <f>E268-G268</f>
        <v>0</v>
      </c>
    </row>
    <row r="269" spans="1:8" ht="33" customHeight="1" x14ac:dyDescent="0.25">
      <c r="A269" s="85">
        <v>35300</v>
      </c>
      <c r="B269" s="13" t="s">
        <v>63</v>
      </c>
      <c r="C269" s="11">
        <f t="shared" ref="C269:H269" si="111">C271+C270+C272</f>
        <v>110000</v>
      </c>
      <c r="D269" s="11">
        <f t="shared" si="111"/>
        <v>-37252.350000000006</v>
      </c>
      <c r="E269" s="11">
        <f t="shared" si="111"/>
        <v>72747.649999999994</v>
      </c>
      <c r="F269" s="11">
        <f t="shared" si="111"/>
        <v>72747.649999999994</v>
      </c>
      <c r="G269" s="11">
        <f t="shared" si="111"/>
        <v>72747.649999999994</v>
      </c>
      <c r="H269" s="86">
        <f t="shared" si="111"/>
        <v>0</v>
      </c>
    </row>
    <row r="270" spans="1:8" x14ac:dyDescent="0.25">
      <c r="A270" s="85">
        <v>35301</v>
      </c>
      <c r="B270" s="13" t="s">
        <v>62</v>
      </c>
      <c r="C270" s="12">
        <v>0</v>
      </c>
      <c r="D270" s="12">
        <v>1200.5999999999999</v>
      </c>
      <c r="E270" s="12">
        <f>C270+D270</f>
        <v>1200.5999999999999</v>
      </c>
      <c r="F270" s="36">
        <v>1200.5999999999999</v>
      </c>
      <c r="G270" s="12">
        <f>F270</f>
        <v>1200.5999999999999</v>
      </c>
      <c r="H270" s="100">
        <v>0</v>
      </c>
    </row>
    <row r="271" spans="1:8" x14ac:dyDescent="0.25">
      <c r="A271" s="85">
        <v>35302</v>
      </c>
      <c r="B271" s="13" t="s">
        <v>61</v>
      </c>
      <c r="C271" s="12">
        <v>55000</v>
      </c>
      <c r="D271" s="12">
        <v>-18319.36</v>
      </c>
      <c r="E271" s="12">
        <f>C271+D271</f>
        <v>36680.639999999999</v>
      </c>
      <c r="F271" s="36">
        <v>36680.639999999999</v>
      </c>
      <c r="G271" s="12">
        <f>F271</f>
        <v>36680.639999999999</v>
      </c>
      <c r="H271" s="100">
        <f>E271-G271</f>
        <v>0</v>
      </c>
    </row>
    <row r="272" spans="1:8" x14ac:dyDescent="0.25">
      <c r="A272" s="85">
        <v>35303</v>
      </c>
      <c r="B272" s="13" t="s">
        <v>60</v>
      </c>
      <c r="C272" s="12">
        <v>55000</v>
      </c>
      <c r="D272" s="12">
        <v>-20133.59</v>
      </c>
      <c r="E272" s="12">
        <f>C272+D272</f>
        <v>34866.410000000003</v>
      </c>
      <c r="F272" s="36">
        <v>34866.410000000003</v>
      </c>
      <c r="G272" s="12">
        <f>F272</f>
        <v>34866.410000000003</v>
      </c>
      <c r="H272" s="100">
        <f>E272-G272</f>
        <v>0</v>
      </c>
    </row>
    <row r="273" spans="1:8" x14ac:dyDescent="0.25">
      <c r="A273" s="85">
        <v>3600</v>
      </c>
      <c r="B273" s="10" t="s">
        <v>59</v>
      </c>
      <c r="C273" s="14">
        <f>C274</f>
        <v>150000</v>
      </c>
      <c r="D273" s="14">
        <f t="shared" ref="D273:H274" si="112">D274</f>
        <v>-150000</v>
      </c>
      <c r="E273" s="14">
        <f t="shared" si="112"/>
        <v>0</v>
      </c>
      <c r="F273" s="38">
        <f t="shared" si="112"/>
        <v>0</v>
      </c>
      <c r="G273" s="14">
        <f t="shared" si="112"/>
        <v>0</v>
      </c>
      <c r="H273" s="92">
        <f t="shared" si="112"/>
        <v>0</v>
      </c>
    </row>
    <row r="274" spans="1:8" ht="36" x14ac:dyDescent="0.25">
      <c r="A274" s="85">
        <v>36100</v>
      </c>
      <c r="B274" s="13" t="s">
        <v>58</v>
      </c>
      <c r="C274" s="11">
        <f>C275</f>
        <v>150000</v>
      </c>
      <c r="D274" s="11">
        <f t="shared" si="112"/>
        <v>-150000</v>
      </c>
      <c r="E274" s="11">
        <f t="shared" si="112"/>
        <v>0</v>
      </c>
      <c r="F274" s="39">
        <f t="shared" si="112"/>
        <v>0</v>
      </c>
      <c r="G274" s="11">
        <f t="shared" si="112"/>
        <v>0</v>
      </c>
      <c r="H274" s="86">
        <f t="shared" si="112"/>
        <v>0</v>
      </c>
    </row>
    <row r="275" spans="1:8" x14ac:dyDescent="0.25">
      <c r="A275" s="85">
        <v>36101</v>
      </c>
      <c r="B275" s="13" t="s">
        <v>57</v>
      </c>
      <c r="C275" s="12">
        <v>150000</v>
      </c>
      <c r="D275" s="12">
        <v>-150000</v>
      </c>
      <c r="E275" s="12">
        <f>C275+D275</f>
        <v>0</v>
      </c>
      <c r="F275" s="36">
        <v>0</v>
      </c>
      <c r="G275" s="12">
        <f>F275</f>
        <v>0</v>
      </c>
      <c r="H275" s="100">
        <f>E275-G275</f>
        <v>0</v>
      </c>
    </row>
    <row r="276" spans="1:8" x14ac:dyDescent="0.25">
      <c r="A276" s="94"/>
      <c r="B276" s="22" t="s">
        <v>56</v>
      </c>
      <c r="C276" s="21">
        <f>C277</f>
        <v>619408</v>
      </c>
      <c r="D276" s="21">
        <f t="shared" ref="D276:H277" si="113">D277</f>
        <v>-10535.11</v>
      </c>
      <c r="E276" s="21">
        <f t="shared" si="113"/>
        <v>608872.89</v>
      </c>
      <c r="F276" s="60">
        <f t="shared" si="113"/>
        <v>608872.89</v>
      </c>
      <c r="G276" s="21">
        <f t="shared" si="113"/>
        <v>608872.89</v>
      </c>
      <c r="H276" s="103">
        <f t="shared" si="113"/>
        <v>0</v>
      </c>
    </row>
    <row r="277" spans="1:8" x14ac:dyDescent="0.25">
      <c r="A277" s="85">
        <v>3100</v>
      </c>
      <c r="B277" s="10" t="s">
        <v>55</v>
      </c>
      <c r="C277" s="14">
        <f>C278</f>
        <v>619408</v>
      </c>
      <c r="D277" s="14">
        <f t="shared" si="113"/>
        <v>-10535.11</v>
      </c>
      <c r="E277" s="14">
        <f t="shared" si="113"/>
        <v>608872.89</v>
      </c>
      <c r="F277" s="38">
        <f t="shared" si="113"/>
        <v>608872.89</v>
      </c>
      <c r="G277" s="14">
        <f t="shared" si="113"/>
        <v>608872.89</v>
      </c>
      <c r="H277" s="92">
        <f t="shared" si="113"/>
        <v>0</v>
      </c>
    </row>
    <row r="278" spans="1:8" x14ac:dyDescent="0.25">
      <c r="A278" s="85">
        <v>31100</v>
      </c>
      <c r="B278" s="13" t="s">
        <v>54</v>
      </c>
      <c r="C278" s="12">
        <v>619408</v>
      </c>
      <c r="D278" s="12">
        <v>-10535.11</v>
      </c>
      <c r="E278" s="12">
        <f>C278+D278</f>
        <v>608872.89</v>
      </c>
      <c r="F278" s="36">
        <v>608872.89</v>
      </c>
      <c r="G278" s="12">
        <f>F278</f>
        <v>608872.89</v>
      </c>
      <c r="H278" s="100">
        <f>E278-G278</f>
        <v>0</v>
      </c>
    </row>
    <row r="279" spans="1:8" x14ac:dyDescent="0.25">
      <c r="A279" s="94"/>
      <c r="B279" s="22" t="s">
        <v>222</v>
      </c>
      <c r="C279" s="28">
        <f t="shared" ref="C279:E280" si="114">C280</f>
        <v>0</v>
      </c>
      <c r="D279" s="28">
        <f t="shared" si="114"/>
        <v>300000</v>
      </c>
      <c r="E279" s="28">
        <f t="shared" si="114"/>
        <v>300000</v>
      </c>
      <c r="F279" s="28">
        <f>F280</f>
        <v>300000</v>
      </c>
      <c r="G279" s="28">
        <f t="shared" ref="G279:H279" si="115">G280</f>
        <v>300000</v>
      </c>
      <c r="H279" s="104">
        <f t="shared" si="115"/>
        <v>0</v>
      </c>
    </row>
    <row r="280" spans="1:8" ht="24" x14ac:dyDescent="0.25">
      <c r="A280" s="85">
        <v>3300</v>
      </c>
      <c r="B280" s="10" t="s">
        <v>68</v>
      </c>
      <c r="C280" s="39">
        <f t="shared" si="114"/>
        <v>0</v>
      </c>
      <c r="D280" s="39">
        <f t="shared" si="114"/>
        <v>300000</v>
      </c>
      <c r="E280" s="39">
        <f t="shared" si="114"/>
        <v>300000</v>
      </c>
      <c r="F280" s="39">
        <f>F281</f>
        <v>300000</v>
      </c>
      <c r="G280" s="11">
        <f>G281</f>
        <v>300000</v>
      </c>
      <c r="H280" s="88">
        <f t="shared" ref="D280:H283" si="116">H281</f>
        <v>0</v>
      </c>
    </row>
    <row r="281" spans="1:8" x14ac:dyDescent="0.25">
      <c r="A281" s="85">
        <v>3330</v>
      </c>
      <c r="B281" s="13" t="s">
        <v>223</v>
      </c>
      <c r="C281" s="12"/>
      <c r="D281" s="12">
        <v>300000</v>
      </c>
      <c r="E281" s="12">
        <f>C281+D281</f>
        <v>300000</v>
      </c>
      <c r="F281" s="36">
        <v>300000</v>
      </c>
      <c r="G281" s="12">
        <f>F281</f>
        <v>300000</v>
      </c>
      <c r="H281" s="100">
        <f>E281-G281</f>
        <v>0</v>
      </c>
    </row>
    <row r="282" spans="1:8" x14ac:dyDescent="0.25">
      <c r="A282" s="94"/>
      <c r="B282" s="22" t="s">
        <v>204</v>
      </c>
      <c r="C282" s="21">
        <f>C283</f>
        <v>62645</v>
      </c>
      <c r="D282" s="21">
        <f t="shared" si="116"/>
        <v>-5</v>
      </c>
      <c r="E282" s="21">
        <f t="shared" si="116"/>
        <v>62640</v>
      </c>
      <c r="F282" s="60">
        <f t="shared" si="116"/>
        <v>62640</v>
      </c>
      <c r="G282" s="21">
        <f t="shared" si="116"/>
        <v>62640</v>
      </c>
      <c r="H282" s="103">
        <f t="shared" si="116"/>
        <v>0</v>
      </c>
    </row>
    <row r="283" spans="1:8" x14ac:dyDescent="0.25">
      <c r="A283" s="85">
        <v>3100</v>
      </c>
      <c r="B283" s="10" t="s">
        <v>55</v>
      </c>
      <c r="C283" s="11">
        <f>C284</f>
        <v>62645</v>
      </c>
      <c r="D283" s="11">
        <f t="shared" si="116"/>
        <v>-5</v>
      </c>
      <c r="E283" s="11">
        <f t="shared" si="116"/>
        <v>62640</v>
      </c>
      <c r="F283" s="39">
        <f t="shared" si="116"/>
        <v>62640</v>
      </c>
      <c r="G283" s="11">
        <f t="shared" si="116"/>
        <v>62640</v>
      </c>
      <c r="H283" s="86">
        <f t="shared" si="116"/>
        <v>0</v>
      </c>
    </row>
    <row r="284" spans="1:8" x14ac:dyDescent="0.25">
      <c r="A284" s="85">
        <v>31100</v>
      </c>
      <c r="B284" s="13" t="s">
        <v>54</v>
      </c>
      <c r="C284" s="12">
        <v>62645</v>
      </c>
      <c r="D284" s="12">
        <v>-5</v>
      </c>
      <c r="E284" s="12">
        <f>C284+D284</f>
        <v>62640</v>
      </c>
      <c r="F284" s="36">
        <v>62640</v>
      </c>
      <c r="G284" s="12">
        <f>F284</f>
        <v>62640</v>
      </c>
      <c r="H284" s="100">
        <f>E284-G284</f>
        <v>0</v>
      </c>
    </row>
    <row r="285" spans="1:8" ht="24" x14ac:dyDescent="0.25">
      <c r="A285" s="94"/>
      <c r="B285" s="22" t="s">
        <v>205</v>
      </c>
      <c r="C285" s="21">
        <f>C286</f>
        <v>107003</v>
      </c>
      <c r="D285" s="21">
        <f t="shared" ref="D285:H286" si="117">D286</f>
        <v>1</v>
      </c>
      <c r="E285" s="21">
        <f t="shared" si="117"/>
        <v>107004</v>
      </c>
      <c r="F285" s="21">
        <f t="shared" si="117"/>
        <v>107004</v>
      </c>
      <c r="G285" s="21">
        <f t="shared" si="117"/>
        <v>107004</v>
      </c>
      <c r="H285" s="103">
        <f t="shared" si="117"/>
        <v>0</v>
      </c>
    </row>
    <row r="286" spans="1:8" x14ac:dyDescent="0.25">
      <c r="A286" s="85">
        <v>3100</v>
      </c>
      <c r="B286" s="10" t="s">
        <v>55</v>
      </c>
      <c r="C286" s="11">
        <f>C287</f>
        <v>107003</v>
      </c>
      <c r="D286" s="11">
        <f t="shared" si="117"/>
        <v>1</v>
      </c>
      <c r="E286" s="11">
        <f t="shared" si="117"/>
        <v>107004</v>
      </c>
      <c r="F286" s="39">
        <f t="shared" si="117"/>
        <v>107004</v>
      </c>
      <c r="G286" s="11">
        <f t="shared" si="117"/>
        <v>107004</v>
      </c>
      <c r="H286" s="86">
        <f t="shared" si="117"/>
        <v>0</v>
      </c>
    </row>
    <row r="287" spans="1:8" x14ac:dyDescent="0.25">
      <c r="A287" s="85">
        <v>31100</v>
      </c>
      <c r="B287" s="13" t="s">
        <v>54</v>
      </c>
      <c r="C287" s="12">
        <v>107003</v>
      </c>
      <c r="D287" s="12">
        <v>1</v>
      </c>
      <c r="E287" s="12">
        <f>C287+D287</f>
        <v>107004</v>
      </c>
      <c r="F287" s="36">
        <v>107004</v>
      </c>
      <c r="G287" s="12">
        <f>F287</f>
        <v>107004</v>
      </c>
      <c r="H287" s="100">
        <f>E287-G287</f>
        <v>0</v>
      </c>
    </row>
    <row r="288" spans="1:8" ht="24" x14ac:dyDescent="0.25">
      <c r="A288" s="94"/>
      <c r="B288" s="22" t="s">
        <v>206</v>
      </c>
      <c r="C288" s="21">
        <f>C289</f>
        <v>360998</v>
      </c>
      <c r="D288" s="21">
        <f t="shared" ref="D288:H289" si="118">D289</f>
        <v>-53056</v>
      </c>
      <c r="E288" s="21">
        <f t="shared" si="118"/>
        <v>307942</v>
      </c>
      <c r="F288" s="21">
        <f t="shared" si="118"/>
        <v>307942</v>
      </c>
      <c r="G288" s="21">
        <f t="shared" si="118"/>
        <v>307942</v>
      </c>
      <c r="H288" s="103">
        <f t="shared" si="118"/>
        <v>0</v>
      </c>
    </row>
    <row r="289" spans="1:10" x14ac:dyDescent="0.25">
      <c r="A289" s="85">
        <v>3100</v>
      </c>
      <c r="B289" s="10" t="s">
        <v>55</v>
      </c>
      <c r="C289" s="11">
        <f>C290</f>
        <v>360998</v>
      </c>
      <c r="D289" s="11">
        <f t="shared" si="118"/>
        <v>-53056</v>
      </c>
      <c r="E289" s="11">
        <f t="shared" si="118"/>
        <v>307942</v>
      </c>
      <c r="F289" s="39">
        <f t="shared" si="118"/>
        <v>307942</v>
      </c>
      <c r="G289" s="11">
        <f t="shared" si="118"/>
        <v>307942</v>
      </c>
      <c r="H289" s="86">
        <f t="shared" si="118"/>
        <v>0</v>
      </c>
    </row>
    <row r="290" spans="1:10" x14ac:dyDescent="0.25">
      <c r="A290" s="85">
        <v>31100</v>
      </c>
      <c r="B290" s="13" t="s">
        <v>54</v>
      </c>
      <c r="C290" s="12">
        <v>360998</v>
      </c>
      <c r="D290" s="12">
        <v>-53056</v>
      </c>
      <c r="E290" s="12">
        <f>C290+D290</f>
        <v>307942</v>
      </c>
      <c r="F290" s="36">
        <v>307942</v>
      </c>
      <c r="G290" s="12">
        <f>F290</f>
        <v>307942</v>
      </c>
      <c r="H290" s="100">
        <f>E290-G290</f>
        <v>0</v>
      </c>
    </row>
    <row r="291" spans="1:10" ht="24" x14ac:dyDescent="0.25">
      <c r="A291" s="94"/>
      <c r="B291" s="32" t="s">
        <v>207</v>
      </c>
      <c r="C291" s="21">
        <f>C292</f>
        <v>24007</v>
      </c>
      <c r="D291" s="21">
        <f t="shared" ref="D291:H292" si="119">D292</f>
        <v>0.6</v>
      </c>
      <c r="E291" s="21">
        <f t="shared" si="119"/>
        <v>24007.599999999999</v>
      </c>
      <c r="F291" s="21">
        <f t="shared" si="119"/>
        <v>24007.599999999999</v>
      </c>
      <c r="G291" s="21">
        <f t="shared" si="119"/>
        <v>24007.599999999999</v>
      </c>
      <c r="H291" s="103">
        <f t="shared" si="119"/>
        <v>0</v>
      </c>
    </row>
    <row r="292" spans="1:10" x14ac:dyDescent="0.25">
      <c r="A292" s="85">
        <v>3100</v>
      </c>
      <c r="B292" s="10" t="s">
        <v>55</v>
      </c>
      <c r="C292" s="11">
        <f>C293</f>
        <v>24007</v>
      </c>
      <c r="D292" s="11">
        <f t="shared" si="119"/>
        <v>0.6</v>
      </c>
      <c r="E292" s="11">
        <f t="shared" si="119"/>
        <v>24007.599999999999</v>
      </c>
      <c r="F292" s="39">
        <f t="shared" si="119"/>
        <v>24007.599999999999</v>
      </c>
      <c r="G292" s="11">
        <f t="shared" si="119"/>
        <v>24007.599999999999</v>
      </c>
      <c r="H292" s="86">
        <f t="shared" si="119"/>
        <v>0</v>
      </c>
    </row>
    <row r="293" spans="1:10" x14ac:dyDescent="0.25">
      <c r="A293" s="85">
        <v>31100</v>
      </c>
      <c r="B293" s="13" t="s">
        <v>54</v>
      </c>
      <c r="C293" s="12">
        <v>24007</v>
      </c>
      <c r="D293" s="12">
        <v>0.6</v>
      </c>
      <c r="E293" s="12">
        <f>C293+D293</f>
        <v>24007.599999999999</v>
      </c>
      <c r="F293" s="36">
        <v>24007.599999999999</v>
      </c>
      <c r="G293" s="12">
        <f>F293</f>
        <v>24007.599999999999</v>
      </c>
      <c r="H293" s="100">
        <f>E293-G293</f>
        <v>0</v>
      </c>
    </row>
    <row r="294" spans="1:10" ht="24" x14ac:dyDescent="0.25">
      <c r="A294" s="96">
        <v>4000</v>
      </c>
      <c r="B294" s="19" t="s">
        <v>53</v>
      </c>
      <c r="C294" s="7">
        <f>C295+C313+C330+C344</f>
        <v>5779581.1500000004</v>
      </c>
      <c r="D294" s="7">
        <f t="shared" ref="D294:H294" si="120">D295+D313+D330+D344</f>
        <v>271604.52</v>
      </c>
      <c r="E294" s="7">
        <f t="shared" si="120"/>
        <v>6055330.6499999994</v>
      </c>
      <c r="F294" s="7">
        <f t="shared" si="120"/>
        <v>6055330.6499999994</v>
      </c>
      <c r="G294" s="7">
        <f t="shared" si="120"/>
        <v>6055330.6499999994</v>
      </c>
      <c r="H294" s="101">
        <f t="shared" si="120"/>
        <v>0</v>
      </c>
      <c r="J294" s="45"/>
    </row>
    <row r="295" spans="1:10" x14ac:dyDescent="0.25">
      <c r="A295" s="94"/>
      <c r="B295" s="17" t="s">
        <v>12</v>
      </c>
      <c r="C295" s="18">
        <f t="shared" ref="C295:H295" si="121">C296</f>
        <v>307900</v>
      </c>
      <c r="D295" s="18">
        <f t="shared" si="121"/>
        <v>186169.53000000003</v>
      </c>
      <c r="E295" s="18">
        <f t="shared" si="121"/>
        <v>498214.51</v>
      </c>
      <c r="F295" s="18">
        <f t="shared" si="121"/>
        <v>498214.51</v>
      </c>
      <c r="G295" s="18">
        <f t="shared" si="121"/>
        <v>498214.51</v>
      </c>
      <c r="H295" s="95">
        <f t="shared" si="121"/>
        <v>0</v>
      </c>
    </row>
    <row r="296" spans="1:10" x14ac:dyDescent="0.25">
      <c r="A296" s="85">
        <v>4400</v>
      </c>
      <c r="B296" s="23" t="s">
        <v>41</v>
      </c>
      <c r="C296" s="14">
        <f t="shared" ref="C296:D296" si="122">C297+C302+C301+C306</f>
        <v>307900</v>
      </c>
      <c r="D296" s="14">
        <f t="shared" si="122"/>
        <v>186169.53000000003</v>
      </c>
      <c r="E296" s="38">
        <f t="shared" ref="E296:F296" si="123">E297+E302+E301+E306+E312</f>
        <v>498214.51</v>
      </c>
      <c r="F296" s="38">
        <f t="shared" si="123"/>
        <v>498214.51</v>
      </c>
      <c r="G296" s="38">
        <f>G297+G302+G301+G306+G312</f>
        <v>498214.51</v>
      </c>
      <c r="H296" s="88">
        <f>H297+H302+H301+H306+H312</f>
        <v>0</v>
      </c>
    </row>
    <row r="297" spans="1:10" x14ac:dyDescent="0.25">
      <c r="A297" s="85">
        <v>44100</v>
      </c>
      <c r="B297" s="24" t="s">
        <v>40</v>
      </c>
      <c r="C297" s="11">
        <f t="shared" ref="C297:H297" si="124">C298+C299+C300</f>
        <v>168000</v>
      </c>
      <c r="D297" s="11">
        <f t="shared" si="124"/>
        <v>-14128.750000000004</v>
      </c>
      <c r="E297" s="11">
        <f t="shared" si="124"/>
        <v>153871.25</v>
      </c>
      <c r="F297" s="39">
        <f t="shared" si="124"/>
        <v>153871.25</v>
      </c>
      <c r="G297" s="39">
        <f t="shared" si="124"/>
        <v>153871.25</v>
      </c>
      <c r="H297" s="86">
        <f t="shared" si="124"/>
        <v>0</v>
      </c>
    </row>
    <row r="298" spans="1:10" x14ac:dyDescent="0.25">
      <c r="A298" s="85">
        <v>44101</v>
      </c>
      <c r="B298" s="24" t="s">
        <v>52</v>
      </c>
      <c r="C298" s="12">
        <v>13000</v>
      </c>
      <c r="D298" s="12">
        <v>-3898</v>
      </c>
      <c r="E298" s="12">
        <f>C298+D298</f>
        <v>9102</v>
      </c>
      <c r="F298" s="36">
        <v>9102</v>
      </c>
      <c r="G298" s="12">
        <f>F298</f>
        <v>9102</v>
      </c>
      <c r="H298" s="100">
        <f>E298-G298</f>
        <v>0</v>
      </c>
    </row>
    <row r="299" spans="1:10" x14ac:dyDescent="0.25">
      <c r="A299" s="85">
        <v>44102</v>
      </c>
      <c r="B299" s="24" t="s">
        <v>39</v>
      </c>
      <c r="C299" s="12">
        <v>100000</v>
      </c>
      <c r="D299" s="12">
        <v>-39096.44</v>
      </c>
      <c r="E299" s="12">
        <f>C299+D299</f>
        <v>60903.56</v>
      </c>
      <c r="F299" s="36">
        <v>60903.56</v>
      </c>
      <c r="G299" s="36">
        <v>60903.56</v>
      </c>
      <c r="H299" s="100">
        <f t="shared" ref="H299:H300" si="125">E299-G299</f>
        <v>0</v>
      </c>
    </row>
    <row r="300" spans="1:10" x14ac:dyDescent="0.25">
      <c r="A300" s="85">
        <v>44103</v>
      </c>
      <c r="B300" s="24" t="s">
        <v>38</v>
      </c>
      <c r="C300" s="12">
        <v>55000</v>
      </c>
      <c r="D300" s="12">
        <v>28865.69</v>
      </c>
      <c r="E300" s="12">
        <f>C300+D300</f>
        <v>83865.69</v>
      </c>
      <c r="F300" s="36">
        <v>83865.69</v>
      </c>
      <c r="G300" s="12">
        <f>F300</f>
        <v>83865.69</v>
      </c>
      <c r="H300" s="100">
        <f t="shared" si="125"/>
        <v>0</v>
      </c>
    </row>
    <row r="301" spans="1:10" ht="18.75" customHeight="1" x14ac:dyDescent="0.25">
      <c r="A301" s="85">
        <v>44200</v>
      </c>
      <c r="B301" s="24" t="s">
        <v>51</v>
      </c>
      <c r="C301" s="11">
        <v>7550</v>
      </c>
      <c r="D301" s="11">
        <v>-2550</v>
      </c>
      <c r="E301" s="11">
        <f>C301+D301</f>
        <v>5000</v>
      </c>
      <c r="F301" s="39">
        <v>5000</v>
      </c>
      <c r="G301" s="11">
        <f>F301</f>
        <v>5000</v>
      </c>
      <c r="H301" s="86">
        <f>E301-G301</f>
        <v>0</v>
      </c>
    </row>
    <row r="302" spans="1:10" x14ac:dyDescent="0.25">
      <c r="A302" s="85">
        <v>44300</v>
      </c>
      <c r="B302" s="24" t="s">
        <v>37</v>
      </c>
      <c r="C302" s="11">
        <f t="shared" ref="C302:H302" si="126">C303+C304+C305</f>
        <v>45500</v>
      </c>
      <c r="D302" s="11">
        <f t="shared" si="126"/>
        <v>33619.29</v>
      </c>
      <c r="E302" s="11">
        <f t="shared" si="126"/>
        <v>79119.290000000008</v>
      </c>
      <c r="F302" s="39">
        <f t="shared" si="126"/>
        <v>79119.289999999994</v>
      </c>
      <c r="G302" s="11">
        <f t="shared" si="126"/>
        <v>79119.289999999994</v>
      </c>
      <c r="H302" s="86">
        <f t="shared" si="126"/>
        <v>0</v>
      </c>
    </row>
    <row r="303" spans="1:10" x14ac:dyDescent="0.25">
      <c r="A303" s="85">
        <v>44301</v>
      </c>
      <c r="B303" s="24" t="s">
        <v>50</v>
      </c>
      <c r="C303" s="12">
        <v>10500</v>
      </c>
      <c r="D303" s="12">
        <v>-6958</v>
      </c>
      <c r="E303" s="12">
        <f>C303+D303</f>
        <v>3542</v>
      </c>
      <c r="F303" s="36">
        <v>3542</v>
      </c>
      <c r="G303" s="12">
        <f>F303</f>
        <v>3542</v>
      </c>
      <c r="H303" s="100">
        <f>E303-G303</f>
        <v>0</v>
      </c>
    </row>
    <row r="304" spans="1:10" x14ac:dyDescent="0.25">
      <c r="A304" s="85">
        <v>44302</v>
      </c>
      <c r="B304" s="24" t="s">
        <v>49</v>
      </c>
      <c r="C304" s="12">
        <v>35000</v>
      </c>
      <c r="D304" s="12">
        <v>40577.29</v>
      </c>
      <c r="E304" s="12">
        <f>C304+D304</f>
        <v>75577.290000000008</v>
      </c>
      <c r="F304" s="36">
        <v>75577.289999999994</v>
      </c>
      <c r="G304" s="12">
        <f>F304</f>
        <v>75577.289999999994</v>
      </c>
      <c r="H304" s="100">
        <f t="shared" ref="H304:H305" si="127">E304-G304</f>
        <v>0</v>
      </c>
    </row>
    <row r="305" spans="1:8" x14ac:dyDescent="0.25">
      <c r="A305" s="85">
        <v>44303</v>
      </c>
      <c r="B305" s="24" t="s">
        <v>48</v>
      </c>
      <c r="C305" s="12">
        <v>0</v>
      </c>
      <c r="D305" s="12">
        <v>0</v>
      </c>
      <c r="E305" s="12">
        <f>C305+D305</f>
        <v>0</v>
      </c>
      <c r="F305" s="36">
        <v>0</v>
      </c>
      <c r="G305" s="12">
        <f>F305</f>
        <v>0</v>
      </c>
      <c r="H305" s="100">
        <f t="shared" si="127"/>
        <v>0</v>
      </c>
    </row>
    <row r="306" spans="1:8" ht="15.75" thickBot="1" x14ac:dyDescent="0.3">
      <c r="A306" s="117">
        <v>44600</v>
      </c>
      <c r="B306" s="141" t="s">
        <v>36</v>
      </c>
      <c r="C306" s="142">
        <f t="shared" ref="C306:H306" si="128">C307+C308+C309+C310+C311</f>
        <v>86850</v>
      </c>
      <c r="D306" s="142">
        <f t="shared" si="128"/>
        <v>169228.99000000002</v>
      </c>
      <c r="E306" s="142">
        <f t="shared" si="128"/>
        <v>256078.99000000002</v>
      </c>
      <c r="F306" s="143">
        <f t="shared" si="128"/>
        <v>256078.99000000002</v>
      </c>
      <c r="G306" s="142">
        <f t="shared" si="128"/>
        <v>256078.99000000002</v>
      </c>
      <c r="H306" s="144">
        <f t="shared" si="128"/>
        <v>0</v>
      </c>
    </row>
    <row r="307" spans="1:8" ht="15.75" thickTop="1" x14ac:dyDescent="0.25">
      <c r="A307" s="112">
        <v>44601</v>
      </c>
      <c r="B307" s="138" t="s">
        <v>35</v>
      </c>
      <c r="C307" s="139">
        <v>17500</v>
      </c>
      <c r="D307" s="139">
        <v>-7432.1</v>
      </c>
      <c r="E307" s="139">
        <f t="shared" ref="E307:E311" si="129">C307+D307</f>
        <v>10067.9</v>
      </c>
      <c r="F307" s="127">
        <v>10067.9</v>
      </c>
      <c r="G307" s="139">
        <f t="shared" ref="G307:G312" si="130">F307</f>
        <v>10067.9</v>
      </c>
      <c r="H307" s="140">
        <f t="shared" ref="H307:H311" si="131">E307-G307</f>
        <v>0</v>
      </c>
    </row>
    <row r="308" spans="1:8" x14ac:dyDescent="0.25">
      <c r="A308" s="85">
        <v>44602</v>
      </c>
      <c r="B308" s="24" t="s">
        <v>34</v>
      </c>
      <c r="C308" s="12">
        <v>65000</v>
      </c>
      <c r="D308" s="12">
        <v>-35850</v>
      </c>
      <c r="E308" s="12">
        <f t="shared" si="129"/>
        <v>29150</v>
      </c>
      <c r="F308" s="36">
        <v>29150</v>
      </c>
      <c r="G308" s="12">
        <f t="shared" si="130"/>
        <v>29150</v>
      </c>
      <c r="H308" s="100">
        <f t="shared" si="131"/>
        <v>0</v>
      </c>
    </row>
    <row r="309" spans="1:8" x14ac:dyDescent="0.25">
      <c r="A309" s="85">
        <v>44603</v>
      </c>
      <c r="B309" s="24" t="s">
        <v>33</v>
      </c>
      <c r="C309" s="12">
        <v>0</v>
      </c>
      <c r="D309" s="12">
        <v>200389.1</v>
      </c>
      <c r="E309" s="12">
        <f t="shared" si="129"/>
        <v>200389.1</v>
      </c>
      <c r="F309" s="36">
        <v>200389.1</v>
      </c>
      <c r="G309" s="12">
        <f t="shared" si="130"/>
        <v>200389.1</v>
      </c>
      <c r="H309" s="100">
        <f t="shared" si="131"/>
        <v>0</v>
      </c>
    </row>
    <row r="310" spans="1:8" x14ac:dyDescent="0.25">
      <c r="A310" s="85">
        <v>44604</v>
      </c>
      <c r="B310" s="24" t="s">
        <v>32</v>
      </c>
      <c r="C310" s="12">
        <v>4350</v>
      </c>
      <c r="D310" s="12">
        <v>9485.48</v>
      </c>
      <c r="E310" s="12">
        <f t="shared" si="129"/>
        <v>13835.48</v>
      </c>
      <c r="F310" s="36">
        <v>13835.48</v>
      </c>
      <c r="G310" s="12">
        <f t="shared" si="130"/>
        <v>13835.48</v>
      </c>
      <c r="H310" s="100">
        <f t="shared" si="131"/>
        <v>0</v>
      </c>
    </row>
    <row r="311" spans="1:8" x14ac:dyDescent="0.25">
      <c r="A311" s="85">
        <v>44605</v>
      </c>
      <c r="B311" s="24" t="s">
        <v>31</v>
      </c>
      <c r="C311" s="12">
        <v>0</v>
      </c>
      <c r="D311" s="12">
        <v>2636.51</v>
      </c>
      <c r="E311" s="12">
        <f t="shared" si="129"/>
        <v>2636.51</v>
      </c>
      <c r="F311" s="36">
        <v>2636.51</v>
      </c>
      <c r="G311" s="12">
        <f t="shared" si="130"/>
        <v>2636.51</v>
      </c>
      <c r="H311" s="100">
        <f t="shared" si="131"/>
        <v>0</v>
      </c>
    </row>
    <row r="312" spans="1:8" x14ac:dyDescent="0.25">
      <c r="A312" s="85">
        <v>44606</v>
      </c>
      <c r="B312" s="24" t="s">
        <v>229</v>
      </c>
      <c r="C312" s="12">
        <v>0</v>
      </c>
      <c r="D312" s="12">
        <v>4144.9799999999996</v>
      </c>
      <c r="E312" s="12">
        <f>C312+D312</f>
        <v>4144.9799999999996</v>
      </c>
      <c r="F312" s="36">
        <v>4144.9799999999996</v>
      </c>
      <c r="G312" s="12">
        <f t="shared" si="130"/>
        <v>4144.9799999999996</v>
      </c>
      <c r="H312" s="100">
        <f>E312-G312</f>
        <v>0</v>
      </c>
    </row>
    <row r="313" spans="1:8" x14ac:dyDescent="0.25">
      <c r="A313" s="94"/>
      <c r="B313" s="17" t="s">
        <v>10</v>
      </c>
      <c r="C313" s="21">
        <f t="shared" ref="C313:H313" si="132">C314+C328</f>
        <v>1567968</v>
      </c>
      <c r="D313" s="21">
        <f t="shared" si="132"/>
        <v>-11408.71</v>
      </c>
      <c r="E313" s="21">
        <f t="shared" si="132"/>
        <v>1556559.29</v>
      </c>
      <c r="F313" s="21">
        <f t="shared" si="132"/>
        <v>1556559.29</v>
      </c>
      <c r="G313" s="21">
        <f t="shared" si="132"/>
        <v>1556559.29</v>
      </c>
      <c r="H313" s="103">
        <f t="shared" si="132"/>
        <v>0</v>
      </c>
    </row>
    <row r="314" spans="1:8" x14ac:dyDescent="0.25">
      <c r="A314" s="85">
        <v>4400</v>
      </c>
      <c r="B314" s="23" t="s">
        <v>41</v>
      </c>
      <c r="C314" s="14">
        <f t="shared" ref="C314:H314" si="133">C315+C317+C318+C322</f>
        <v>211200</v>
      </c>
      <c r="D314" s="14">
        <f t="shared" si="133"/>
        <v>8877.2900000000009</v>
      </c>
      <c r="E314" s="14">
        <f t="shared" si="133"/>
        <v>220077.29</v>
      </c>
      <c r="F314" s="38">
        <f t="shared" si="133"/>
        <v>220077.29</v>
      </c>
      <c r="G314" s="14">
        <f t="shared" si="133"/>
        <v>220077.29</v>
      </c>
      <c r="H314" s="92">
        <f t="shared" si="133"/>
        <v>0</v>
      </c>
    </row>
    <row r="315" spans="1:8" x14ac:dyDescent="0.25">
      <c r="A315" s="85">
        <v>44100</v>
      </c>
      <c r="B315" s="24" t="s">
        <v>40</v>
      </c>
      <c r="C315" s="14">
        <f t="shared" ref="C315:H315" si="134">C316</f>
        <v>0</v>
      </c>
      <c r="D315" s="14">
        <f t="shared" si="134"/>
        <v>0</v>
      </c>
      <c r="E315" s="14">
        <f t="shared" si="134"/>
        <v>0</v>
      </c>
      <c r="F315" s="38">
        <f t="shared" si="134"/>
        <v>0</v>
      </c>
      <c r="G315" s="14">
        <f t="shared" si="134"/>
        <v>0</v>
      </c>
      <c r="H315" s="92">
        <f t="shared" si="134"/>
        <v>0</v>
      </c>
    </row>
    <row r="316" spans="1:8" x14ac:dyDescent="0.25">
      <c r="A316" s="85">
        <v>44102</v>
      </c>
      <c r="B316" s="24" t="s">
        <v>39</v>
      </c>
      <c r="C316" s="12">
        <v>0</v>
      </c>
      <c r="D316" s="12">
        <v>0</v>
      </c>
      <c r="E316" s="12">
        <f>C316+D316</f>
        <v>0</v>
      </c>
      <c r="F316" s="36">
        <v>0</v>
      </c>
      <c r="G316" s="12">
        <f>F316</f>
        <v>0</v>
      </c>
      <c r="H316" s="100">
        <f>C316-G316</f>
        <v>0</v>
      </c>
    </row>
    <row r="317" spans="1:8" x14ac:dyDescent="0.25">
      <c r="A317" s="85">
        <v>44300</v>
      </c>
      <c r="B317" s="24" t="s">
        <v>37</v>
      </c>
      <c r="C317" s="14">
        <v>0</v>
      </c>
      <c r="D317" s="14">
        <v>0</v>
      </c>
      <c r="E317" s="14">
        <f>C317+D317</f>
        <v>0</v>
      </c>
      <c r="F317" s="38">
        <v>0</v>
      </c>
      <c r="G317" s="14">
        <f>F317</f>
        <v>0</v>
      </c>
      <c r="H317" s="92">
        <f>C317-G317</f>
        <v>0</v>
      </c>
    </row>
    <row r="318" spans="1:8" x14ac:dyDescent="0.25">
      <c r="A318" s="85">
        <v>44500</v>
      </c>
      <c r="B318" s="24" t="s">
        <v>47</v>
      </c>
      <c r="C318" s="14">
        <f t="shared" ref="C318:H318" si="135">C319+C320+C321</f>
        <v>211200</v>
      </c>
      <c r="D318" s="14">
        <f t="shared" si="135"/>
        <v>0</v>
      </c>
      <c r="E318" s="14">
        <f t="shared" si="135"/>
        <v>211200</v>
      </c>
      <c r="F318" s="38">
        <f t="shared" si="135"/>
        <v>211200</v>
      </c>
      <c r="G318" s="14">
        <f t="shared" si="135"/>
        <v>211200</v>
      </c>
      <c r="H318" s="92">
        <f t="shared" si="135"/>
        <v>0</v>
      </c>
    </row>
    <row r="319" spans="1:8" x14ac:dyDescent="0.25">
      <c r="A319" s="85">
        <v>44501</v>
      </c>
      <c r="B319" s="24" t="s">
        <v>46</v>
      </c>
      <c r="C319" s="12">
        <v>39600</v>
      </c>
      <c r="D319" s="12">
        <v>0</v>
      </c>
      <c r="E319" s="12">
        <f>C319+D319</f>
        <v>39600</v>
      </c>
      <c r="F319" s="36">
        <v>39600</v>
      </c>
      <c r="G319" s="12">
        <f>F319</f>
        <v>39600</v>
      </c>
      <c r="H319" s="100">
        <f>C319-G319</f>
        <v>0</v>
      </c>
    </row>
    <row r="320" spans="1:8" x14ac:dyDescent="0.25">
      <c r="A320" s="85">
        <v>44502</v>
      </c>
      <c r="B320" s="24" t="s">
        <v>45</v>
      </c>
      <c r="C320" s="12">
        <v>105600</v>
      </c>
      <c r="D320" s="12">
        <v>-3300</v>
      </c>
      <c r="E320" s="12">
        <f>C320+D320</f>
        <v>102300</v>
      </c>
      <c r="F320" s="36">
        <v>102300</v>
      </c>
      <c r="G320" s="12">
        <f>F320</f>
        <v>102300</v>
      </c>
      <c r="H320" s="100">
        <f>E320-G320</f>
        <v>0</v>
      </c>
    </row>
    <row r="321" spans="1:8" x14ac:dyDescent="0.25">
      <c r="A321" s="85">
        <v>44503</v>
      </c>
      <c r="B321" s="24" t="s">
        <v>44</v>
      </c>
      <c r="C321" s="12">
        <v>66000</v>
      </c>
      <c r="D321" s="12">
        <v>3300</v>
      </c>
      <c r="E321" s="12">
        <f>C321+D321</f>
        <v>69300</v>
      </c>
      <c r="F321" s="36">
        <v>69300</v>
      </c>
      <c r="G321" s="12">
        <f>F321</f>
        <v>69300</v>
      </c>
      <c r="H321" s="100">
        <f>E321-G321</f>
        <v>0</v>
      </c>
    </row>
    <row r="322" spans="1:8" x14ac:dyDescent="0.25">
      <c r="A322" s="85">
        <v>44600</v>
      </c>
      <c r="B322" s="24" t="s">
        <v>36</v>
      </c>
      <c r="C322" s="14">
        <f t="shared" ref="C322:H322" si="136">C324+C323+C325+C326+C327</f>
        <v>0</v>
      </c>
      <c r="D322" s="14">
        <f t="shared" si="136"/>
        <v>8877.2900000000009</v>
      </c>
      <c r="E322" s="14">
        <f t="shared" si="136"/>
        <v>8877.2900000000009</v>
      </c>
      <c r="F322" s="38">
        <f t="shared" si="136"/>
        <v>8877.2900000000009</v>
      </c>
      <c r="G322" s="14">
        <f t="shared" si="136"/>
        <v>8877.2900000000009</v>
      </c>
      <c r="H322" s="92">
        <f t="shared" si="136"/>
        <v>0</v>
      </c>
    </row>
    <row r="323" spans="1:8" x14ac:dyDescent="0.25">
      <c r="A323" s="85">
        <v>44601</v>
      </c>
      <c r="B323" s="24" t="s">
        <v>35</v>
      </c>
      <c r="C323" s="12">
        <v>0</v>
      </c>
      <c r="D323" s="12">
        <v>0</v>
      </c>
      <c r="E323" s="12">
        <f>C323+D323</f>
        <v>0</v>
      </c>
      <c r="F323" s="36">
        <v>0</v>
      </c>
      <c r="G323" s="12">
        <f>F323</f>
        <v>0</v>
      </c>
      <c r="H323" s="100">
        <f>E323-G323</f>
        <v>0</v>
      </c>
    </row>
    <row r="324" spans="1:8" x14ac:dyDescent="0.25">
      <c r="A324" s="85">
        <v>44602</v>
      </c>
      <c r="B324" s="24" t="s">
        <v>34</v>
      </c>
      <c r="C324" s="12">
        <v>0</v>
      </c>
      <c r="D324" s="12">
        <v>8877.2900000000009</v>
      </c>
      <c r="E324" s="12">
        <f>C324+D324</f>
        <v>8877.2900000000009</v>
      </c>
      <c r="F324" s="36">
        <v>8877.2900000000009</v>
      </c>
      <c r="G324" s="12">
        <f>F324</f>
        <v>8877.2900000000009</v>
      </c>
      <c r="H324" s="100">
        <f>E324-G324</f>
        <v>0</v>
      </c>
    </row>
    <row r="325" spans="1:8" x14ac:dyDescent="0.25">
      <c r="A325" s="85">
        <v>44603</v>
      </c>
      <c r="B325" s="24" t="s">
        <v>33</v>
      </c>
      <c r="C325" s="12">
        <v>0</v>
      </c>
      <c r="D325" s="12">
        <v>0</v>
      </c>
      <c r="E325" s="12">
        <f>C325+D325</f>
        <v>0</v>
      </c>
      <c r="F325" s="36">
        <v>0</v>
      </c>
      <c r="G325" s="12">
        <v>0</v>
      </c>
      <c r="H325" s="100">
        <f>C325-G325</f>
        <v>0</v>
      </c>
    </row>
    <row r="326" spans="1:8" x14ac:dyDescent="0.25">
      <c r="A326" s="85">
        <v>44604</v>
      </c>
      <c r="B326" s="24" t="s">
        <v>32</v>
      </c>
      <c r="C326" s="12">
        <v>0</v>
      </c>
      <c r="D326" s="12">
        <v>0</v>
      </c>
      <c r="E326" s="12">
        <f>C326+D326</f>
        <v>0</v>
      </c>
      <c r="F326" s="36">
        <v>0</v>
      </c>
      <c r="G326" s="12">
        <f>F326</f>
        <v>0</v>
      </c>
      <c r="H326" s="100">
        <f>C326-G326</f>
        <v>0</v>
      </c>
    </row>
    <row r="327" spans="1:8" x14ac:dyDescent="0.25">
      <c r="A327" s="85">
        <v>44605</v>
      </c>
      <c r="B327" s="24" t="s">
        <v>31</v>
      </c>
      <c r="C327" s="12">
        <v>0</v>
      </c>
      <c r="D327" s="12">
        <v>0</v>
      </c>
      <c r="E327" s="12">
        <f>C327+D327</f>
        <v>0</v>
      </c>
      <c r="F327" s="36">
        <v>0</v>
      </c>
      <c r="G327" s="12">
        <f>F327</f>
        <v>0</v>
      </c>
      <c r="H327" s="100">
        <f>E327-G327</f>
        <v>0</v>
      </c>
    </row>
    <row r="328" spans="1:8" x14ac:dyDescent="0.25">
      <c r="A328" s="85">
        <v>4500</v>
      </c>
      <c r="B328" s="23" t="s">
        <v>43</v>
      </c>
      <c r="C328" s="14">
        <f t="shared" ref="C328:H328" si="137">C329</f>
        <v>1356768</v>
      </c>
      <c r="D328" s="14">
        <f t="shared" si="137"/>
        <v>-20286</v>
      </c>
      <c r="E328" s="14">
        <f t="shared" si="137"/>
        <v>1336482</v>
      </c>
      <c r="F328" s="38">
        <f t="shared" si="137"/>
        <v>1336482</v>
      </c>
      <c r="G328" s="14">
        <f t="shared" si="137"/>
        <v>1336482</v>
      </c>
      <c r="H328" s="92">
        <f t="shared" si="137"/>
        <v>0</v>
      </c>
    </row>
    <row r="329" spans="1:8" x14ac:dyDescent="0.25">
      <c r="A329" s="85">
        <v>45200</v>
      </c>
      <c r="B329" s="24" t="s">
        <v>42</v>
      </c>
      <c r="C329" s="12">
        <v>1356768</v>
      </c>
      <c r="D329" s="12">
        <v>-20286</v>
      </c>
      <c r="E329" s="12">
        <f>C329+D329</f>
        <v>1336482</v>
      </c>
      <c r="F329" s="36">
        <v>1336482</v>
      </c>
      <c r="G329" s="12">
        <f>F329</f>
        <v>1336482</v>
      </c>
      <c r="H329" s="100">
        <f>E329-G329</f>
        <v>0</v>
      </c>
    </row>
    <row r="330" spans="1:8" x14ac:dyDescent="0.25">
      <c r="A330" s="94"/>
      <c r="B330" s="17" t="s">
        <v>25</v>
      </c>
      <c r="C330" s="18">
        <f t="shared" ref="C330:H330" si="138">C331+C342</f>
        <v>3129713.15</v>
      </c>
      <c r="D330" s="18">
        <f t="shared" si="138"/>
        <v>345179.48</v>
      </c>
      <c r="E330" s="18">
        <f t="shared" si="138"/>
        <v>3474892.63</v>
      </c>
      <c r="F330" s="18">
        <f t="shared" si="138"/>
        <v>3474892.63</v>
      </c>
      <c r="G330" s="18">
        <f t="shared" si="138"/>
        <v>3474892.63</v>
      </c>
      <c r="H330" s="95">
        <f t="shared" si="138"/>
        <v>0</v>
      </c>
    </row>
    <row r="331" spans="1:8" x14ac:dyDescent="0.25">
      <c r="A331" s="85">
        <v>4400</v>
      </c>
      <c r="B331" s="23" t="s">
        <v>41</v>
      </c>
      <c r="C331" s="11">
        <f t="shared" ref="C331:H331" si="139">C332+C335+C336</f>
        <v>3129713.15</v>
      </c>
      <c r="D331" s="11">
        <f t="shared" si="139"/>
        <v>345179.48</v>
      </c>
      <c r="E331" s="11">
        <f t="shared" si="139"/>
        <v>3474892.63</v>
      </c>
      <c r="F331" s="39">
        <f t="shared" si="139"/>
        <v>3474892.63</v>
      </c>
      <c r="G331" s="11">
        <f t="shared" si="139"/>
        <v>3474892.63</v>
      </c>
      <c r="H331" s="86">
        <f t="shared" si="139"/>
        <v>0</v>
      </c>
    </row>
    <row r="332" spans="1:8" x14ac:dyDescent="0.25">
      <c r="A332" s="85">
        <v>44100</v>
      </c>
      <c r="B332" s="23" t="s">
        <v>40</v>
      </c>
      <c r="C332" s="11">
        <f t="shared" ref="C332:H332" si="140">C334+C333</f>
        <v>210000</v>
      </c>
      <c r="D332" s="11">
        <f t="shared" si="140"/>
        <v>-61877.33</v>
      </c>
      <c r="E332" s="11">
        <f t="shared" si="140"/>
        <v>148122.66999999998</v>
      </c>
      <c r="F332" s="39">
        <f t="shared" si="140"/>
        <v>148122.66999999998</v>
      </c>
      <c r="G332" s="11">
        <f t="shared" si="140"/>
        <v>148122.66999999998</v>
      </c>
      <c r="H332" s="86">
        <f t="shared" si="140"/>
        <v>0</v>
      </c>
    </row>
    <row r="333" spans="1:8" x14ac:dyDescent="0.25">
      <c r="A333" s="85">
        <v>44102</v>
      </c>
      <c r="B333" s="24" t="s">
        <v>39</v>
      </c>
      <c r="C333" s="12">
        <v>60000</v>
      </c>
      <c r="D333" s="12">
        <v>-42624</v>
      </c>
      <c r="E333" s="12">
        <f>C333+D333</f>
        <v>17376</v>
      </c>
      <c r="F333" s="36">
        <v>17376</v>
      </c>
      <c r="G333" s="12">
        <f>F333</f>
        <v>17376</v>
      </c>
      <c r="H333" s="100">
        <f>E333-G333</f>
        <v>0</v>
      </c>
    </row>
    <row r="334" spans="1:8" x14ac:dyDescent="0.25">
      <c r="A334" s="85">
        <v>44103</v>
      </c>
      <c r="B334" s="24" t="s">
        <v>38</v>
      </c>
      <c r="C334" s="12">
        <v>150000</v>
      </c>
      <c r="D334" s="12">
        <v>-19253.330000000002</v>
      </c>
      <c r="E334" s="12">
        <f>C334+D334</f>
        <v>130746.67</v>
      </c>
      <c r="F334" s="36">
        <v>130746.67</v>
      </c>
      <c r="G334" s="12">
        <f>F334</f>
        <v>130746.67</v>
      </c>
      <c r="H334" s="100">
        <f>E334-G334</f>
        <v>0</v>
      </c>
    </row>
    <row r="335" spans="1:8" x14ac:dyDescent="0.25">
      <c r="A335" s="85">
        <v>44300</v>
      </c>
      <c r="B335" s="24" t="s">
        <v>37</v>
      </c>
      <c r="C335" s="11">
        <v>761098.61</v>
      </c>
      <c r="D335" s="11">
        <v>112391.95</v>
      </c>
      <c r="E335" s="12">
        <f>C335+D335</f>
        <v>873490.55999999994</v>
      </c>
      <c r="F335" s="36">
        <v>873490.56</v>
      </c>
      <c r="G335" s="12">
        <f>F335</f>
        <v>873490.56</v>
      </c>
      <c r="H335" s="100">
        <f>E335-G335</f>
        <v>0</v>
      </c>
    </row>
    <row r="336" spans="1:8" x14ac:dyDescent="0.25">
      <c r="A336" s="85">
        <v>44600</v>
      </c>
      <c r="B336" s="23" t="s">
        <v>36</v>
      </c>
      <c r="C336" s="11">
        <f t="shared" ref="C336:H336" si="141">C337+C338+C339+C340+C341</f>
        <v>2158614.54</v>
      </c>
      <c r="D336" s="11">
        <f t="shared" si="141"/>
        <v>294664.86</v>
      </c>
      <c r="E336" s="11">
        <f t="shared" si="141"/>
        <v>2453279.4</v>
      </c>
      <c r="F336" s="39">
        <f t="shared" si="141"/>
        <v>2453279.4</v>
      </c>
      <c r="G336" s="11">
        <f t="shared" si="141"/>
        <v>2453279.4</v>
      </c>
      <c r="H336" s="86">
        <f t="shared" si="141"/>
        <v>0</v>
      </c>
    </row>
    <row r="337" spans="1:8" x14ac:dyDescent="0.25">
      <c r="A337" s="85">
        <v>44601</v>
      </c>
      <c r="B337" s="24" t="s">
        <v>35</v>
      </c>
      <c r="C337" s="12">
        <v>1100000</v>
      </c>
      <c r="D337" s="12">
        <v>53250.559999999998</v>
      </c>
      <c r="E337" s="12">
        <f>C337+D337</f>
        <v>1153250.56</v>
      </c>
      <c r="F337" s="36">
        <v>1153250.56</v>
      </c>
      <c r="G337" s="12">
        <f>F337</f>
        <v>1153250.56</v>
      </c>
      <c r="H337" s="100">
        <f t="shared" ref="H337:H340" si="142">E337-G337</f>
        <v>0</v>
      </c>
    </row>
    <row r="338" spans="1:8" x14ac:dyDescent="0.25">
      <c r="A338" s="85">
        <v>44602</v>
      </c>
      <c r="B338" s="24" t="s">
        <v>34</v>
      </c>
      <c r="C338" s="12">
        <v>180000</v>
      </c>
      <c r="D338" s="12">
        <v>178053.74</v>
      </c>
      <c r="E338" s="12">
        <f>C338+D338</f>
        <v>358053.74</v>
      </c>
      <c r="F338" s="36">
        <v>358053.74</v>
      </c>
      <c r="G338" s="12">
        <f>F338</f>
        <v>358053.74</v>
      </c>
      <c r="H338" s="100">
        <f t="shared" si="142"/>
        <v>0</v>
      </c>
    </row>
    <row r="339" spans="1:8" x14ac:dyDescent="0.25">
      <c r="A339" s="85">
        <v>44603</v>
      </c>
      <c r="B339" s="24" t="s">
        <v>33</v>
      </c>
      <c r="C339" s="12">
        <v>655000</v>
      </c>
      <c r="D339" s="12">
        <v>242227.16</v>
      </c>
      <c r="E339" s="12">
        <f>C339+D339</f>
        <v>897227.16</v>
      </c>
      <c r="F339" s="36">
        <v>897227.16</v>
      </c>
      <c r="G339" s="12">
        <f>F339</f>
        <v>897227.16</v>
      </c>
      <c r="H339" s="100">
        <f t="shared" si="142"/>
        <v>0</v>
      </c>
    </row>
    <row r="340" spans="1:8" x14ac:dyDescent="0.25">
      <c r="A340" s="85">
        <v>44604</v>
      </c>
      <c r="B340" s="24" t="s">
        <v>32</v>
      </c>
      <c r="C340" s="12">
        <v>55000</v>
      </c>
      <c r="D340" s="12">
        <v>-52800</v>
      </c>
      <c r="E340" s="12">
        <f>C340+D340</f>
        <v>2200</v>
      </c>
      <c r="F340" s="36">
        <v>2200</v>
      </c>
      <c r="G340" s="12">
        <f>F340</f>
        <v>2200</v>
      </c>
      <c r="H340" s="100">
        <f t="shared" si="142"/>
        <v>0</v>
      </c>
    </row>
    <row r="341" spans="1:8" x14ac:dyDescent="0.25">
      <c r="A341" s="85">
        <v>44605</v>
      </c>
      <c r="B341" s="24" t="s">
        <v>31</v>
      </c>
      <c r="C341" s="12">
        <v>168614.54</v>
      </c>
      <c r="D341" s="12">
        <v>-126066.6</v>
      </c>
      <c r="E341" s="12">
        <f>C341+D341</f>
        <v>42547.94</v>
      </c>
      <c r="F341" s="36">
        <f>13550+20259.18+8738.76</f>
        <v>42547.94</v>
      </c>
      <c r="G341" s="12">
        <f>F341</f>
        <v>42547.94</v>
      </c>
      <c r="H341" s="100">
        <f>E341-G341</f>
        <v>0</v>
      </c>
    </row>
    <row r="342" spans="1:8" x14ac:dyDescent="0.25">
      <c r="A342" s="85">
        <v>4500</v>
      </c>
      <c r="B342" s="23" t="s">
        <v>43</v>
      </c>
      <c r="C342" s="11">
        <f t="shared" ref="C342:H342" si="143">C343</f>
        <v>0</v>
      </c>
      <c r="D342" s="11">
        <f t="shared" si="143"/>
        <v>0</v>
      </c>
      <c r="E342" s="11">
        <f t="shared" si="143"/>
        <v>0</v>
      </c>
      <c r="F342" s="39">
        <f t="shared" si="143"/>
        <v>0</v>
      </c>
      <c r="G342" s="11">
        <f t="shared" si="143"/>
        <v>0</v>
      </c>
      <c r="H342" s="86">
        <f t="shared" si="143"/>
        <v>0</v>
      </c>
    </row>
    <row r="343" spans="1:8" x14ac:dyDescent="0.25">
      <c r="A343" s="85">
        <v>45200</v>
      </c>
      <c r="B343" s="24" t="s">
        <v>42</v>
      </c>
      <c r="C343" s="12">
        <v>0</v>
      </c>
      <c r="D343" s="12">
        <v>0</v>
      </c>
      <c r="E343" s="12">
        <f>C343+D343</f>
        <v>0</v>
      </c>
      <c r="F343" s="36">
        <v>0</v>
      </c>
      <c r="G343" s="12">
        <f>F343</f>
        <v>0</v>
      </c>
      <c r="H343" s="100">
        <f>E343-G343</f>
        <v>0</v>
      </c>
    </row>
    <row r="344" spans="1:8" x14ac:dyDescent="0.25">
      <c r="A344" s="94"/>
      <c r="B344" s="20" t="s">
        <v>24</v>
      </c>
      <c r="C344" s="18">
        <f t="shared" ref="C344:H344" si="144">C345</f>
        <v>774000</v>
      </c>
      <c r="D344" s="18">
        <f t="shared" si="144"/>
        <v>-248335.78000000003</v>
      </c>
      <c r="E344" s="18">
        <f t="shared" si="144"/>
        <v>525664.22</v>
      </c>
      <c r="F344" s="18">
        <f t="shared" si="144"/>
        <v>525664.22</v>
      </c>
      <c r="G344" s="18">
        <f t="shared" si="144"/>
        <v>525664.22</v>
      </c>
      <c r="H344" s="95">
        <f t="shared" si="144"/>
        <v>0</v>
      </c>
    </row>
    <row r="345" spans="1:8" x14ac:dyDescent="0.25">
      <c r="A345" s="85">
        <v>4400</v>
      </c>
      <c r="B345" s="23" t="s">
        <v>41</v>
      </c>
      <c r="C345" s="11">
        <f t="shared" ref="C345:H345" si="145">C346+C349+C350+C351</f>
        <v>774000</v>
      </c>
      <c r="D345" s="11">
        <f t="shared" si="145"/>
        <v>-248335.78000000003</v>
      </c>
      <c r="E345" s="11">
        <f t="shared" si="145"/>
        <v>525664.22</v>
      </c>
      <c r="F345" s="39">
        <f t="shared" si="145"/>
        <v>525664.22</v>
      </c>
      <c r="G345" s="11">
        <f t="shared" si="145"/>
        <v>525664.22</v>
      </c>
      <c r="H345" s="86">
        <f t="shared" si="145"/>
        <v>0</v>
      </c>
    </row>
    <row r="346" spans="1:8" x14ac:dyDescent="0.25">
      <c r="A346" s="85">
        <v>44100</v>
      </c>
      <c r="B346" s="23" t="s">
        <v>40</v>
      </c>
      <c r="C346" s="11">
        <f t="shared" ref="C346:H346" si="146">C347+C348+C349</f>
        <v>225000</v>
      </c>
      <c r="D346" s="11">
        <f t="shared" si="146"/>
        <v>-181751.19</v>
      </c>
      <c r="E346" s="11">
        <f t="shared" si="146"/>
        <v>43248.81</v>
      </c>
      <c r="F346" s="39">
        <f t="shared" si="146"/>
        <v>43248.81</v>
      </c>
      <c r="G346" s="11">
        <f t="shared" si="146"/>
        <v>43248.81</v>
      </c>
      <c r="H346" s="86">
        <f t="shared" si="146"/>
        <v>0</v>
      </c>
    </row>
    <row r="347" spans="1:8" x14ac:dyDescent="0.25">
      <c r="A347" s="85">
        <v>44102</v>
      </c>
      <c r="B347" s="24" t="s">
        <v>39</v>
      </c>
      <c r="C347" s="12">
        <v>45000</v>
      </c>
      <c r="D347" s="12">
        <v>-12196.19</v>
      </c>
      <c r="E347" s="12">
        <f>C347+D347</f>
        <v>32803.81</v>
      </c>
      <c r="F347" s="36">
        <v>32803.81</v>
      </c>
      <c r="G347" s="12">
        <f>F347</f>
        <v>32803.81</v>
      </c>
      <c r="H347" s="100">
        <f>E347-G347</f>
        <v>0</v>
      </c>
    </row>
    <row r="348" spans="1:8" x14ac:dyDescent="0.25">
      <c r="A348" s="85">
        <v>44103</v>
      </c>
      <c r="B348" s="24" t="s">
        <v>38</v>
      </c>
      <c r="C348" s="12">
        <v>36000</v>
      </c>
      <c r="D348" s="12">
        <v>-25555</v>
      </c>
      <c r="E348" s="12">
        <f>C348+D348</f>
        <v>10445</v>
      </c>
      <c r="F348" s="36">
        <v>10445</v>
      </c>
      <c r="G348" s="12">
        <f>F348</f>
        <v>10445</v>
      </c>
      <c r="H348" s="100">
        <f>E348-G348</f>
        <v>0</v>
      </c>
    </row>
    <row r="349" spans="1:8" x14ac:dyDescent="0.25">
      <c r="A349" s="85">
        <v>44200</v>
      </c>
      <c r="B349" s="24" t="s">
        <v>208</v>
      </c>
      <c r="C349" s="12">
        <v>144000</v>
      </c>
      <c r="D349" s="12">
        <v>-144000</v>
      </c>
      <c r="E349" s="12">
        <f>C349+D349</f>
        <v>0</v>
      </c>
      <c r="F349" s="36">
        <v>0</v>
      </c>
      <c r="G349" s="12">
        <f>F349</f>
        <v>0</v>
      </c>
      <c r="H349" s="100">
        <f>E349-G349</f>
        <v>0</v>
      </c>
    </row>
    <row r="350" spans="1:8" x14ac:dyDescent="0.25">
      <c r="A350" s="85">
        <v>44300</v>
      </c>
      <c r="B350" s="24" t="s">
        <v>37</v>
      </c>
      <c r="C350" s="11">
        <v>55000</v>
      </c>
      <c r="D350" s="11">
        <v>-26418.22</v>
      </c>
      <c r="E350" s="11">
        <f>C350+D350</f>
        <v>28581.78</v>
      </c>
      <c r="F350" s="39">
        <v>28581.78</v>
      </c>
      <c r="G350" s="11">
        <f>F350</f>
        <v>28581.78</v>
      </c>
      <c r="H350" s="86">
        <f>E350-G350</f>
        <v>0</v>
      </c>
    </row>
    <row r="351" spans="1:8" x14ac:dyDescent="0.25">
      <c r="A351" s="85">
        <v>44600</v>
      </c>
      <c r="B351" s="23" t="s">
        <v>36</v>
      </c>
      <c r="C351" s="11">
        <f t="shared" ref="C351:H351" si="147">C352+C353+C354+C355+C356</f>
        <v>350000</v>
      </c>
      <c r="D351" s="11">
        <f t="shared" si="147"/>
        <v>103833.63</v>
      </c>
      <c r="E351" s="11">
        <f t="shared" si="147"/>
        <v>453833.63</v>
      </c>
      <c r="F351" s="39">
        <f t="shared" si="147"/>
        <v>453833.62999999995</v>
      </c>
      <c r="G351" s="11">
        <f t="shared" si="147"/>
        <v>453833.62999999995</v>
      </c>
      <c r="H351" s="86">
        <f t="shared" si="147"/>
        <v>0</v>
      </c>
    </row>
    <row r="352" spans="1:8" x14ac:dyDescent="0.25">
      <c r="A352" s="85">
        <v>44601</v>
      </c>
      <c r="B352" s="24" t="s">
        <v>35</v>
      </c>
      <c r="C352" s="12">
        <v>0</v>
      </c>
      <c r="D352" s="12">
        <v>2900</v>
      </c>
      <c r="E352" s="12">
        <f>C352+D352</f>
        <v>2900</v>
      </c>
      <c r="F352" s="36">
        <v>2900</v>
      </c>
      <c r="G352" s="12">
        <f>F352</f>
        <v>2900</v>
      </c>
      <c r="H352" s="100">
        <f>E352-G352</f>
        <v>0</v>
      </c>
    </row>
    <row r="353" spans="1:10" x14ac:dyDescent="0.25">
      <c r="A353" s="85">
        <v>44602</v>
      </c>
      <c r="B353" s="24" t="s">
        <v>34</v>
      </c>
      <c r="C353" s="12">
        <v>50000</v>
      </c>
      <c r="D353" s="12">
        <v>92820.77</v>
      </c>
      <c r="E353" s="12">
        <f>C353+D353</f>
        <v>142820.77000000002</v>
      </c>
      <c r="F353" s="36">
        <v>142820.76999999999</v>
      </c>
      <c r="G353" s="12">
        <f>F353</f>
        <v>142820.76999999999</v>
      </c>
      <c r="H353" s="100">
        <f>E353-G353</f>
        <v>0</v>
      </c>
    </row>
    <row r="354" spans="1:10" x14ac:dyDescent="0.25">
      <c r="A354" s="85">
        <v>44603</v>
      </c>
      <c r="B354" s="24" t="s">
        <v>33</v>
      </c>
      <c r="C354" s="12">
        <v>200000</v>
      </c>
      <c r="D354" s="12">
        <v>99464.42</v>
      </c>
      <c r="E354" s="12">
        <f>C354+D354</f>
        <v>299464.42</v>
      </c>
      <c r="F354" s="36">
        <v>299464.42</v>
      </c>
      <c r="G354" s="12">
        <f>F354</f>
        <v>299464.42</v>
      </c>
      <c r="H354" s="100">
        <f>E354-G354</f>
        <v>0</v>
      </c>
    </row>
    <row r="355" spans="1:10" x14ac:dyDescent="0.25">
      <c r="A355" s="85">
        <v>44604</v>
      </c>
      <c r="B355" s="24" t="s">
        <v>32</v>
      </c>
      <c r="C355" s="12">
        <v>50000</v>
      </c>
      <c r="D355" s="12">
        <v>-50000</v>
      </c>
      <c r="E355" s="12">
        <f>C355+D355</f>
        <v>0</v>
      </c>
      <c r="F355" s="36">
        <v>0</v>
      </c>
      <c r="G355" s="12">
        <f>F355</f>
        <v>0</v>
      </c>
      <c r="H355" s="100">
        <f>E355-G355</f>
        <v>0</v>
      </c>
    </row>
    <row r="356" spans="1:10" x14ac:dyDescent="0.25">
      <c r="A356" s="85">
        <v>44605</v>
      </c>
      <c r="B356" s="24" t="s">
        <v>31</v>
      </c>
      <c r="C356" s="12">
        <v>50000</v>
      </c>
      <c r="D356" s="12">
        <v>-41351.56</v>
      </c>
      <c r="E356" s="12">
        <f>C356+D356</f>
        <v>8648.4400000000023</v>
      </c>
      <c r="F356" s="36">
        <v>8648.44</v>
      </c>
      <c r="G356" s="12">
        <f>F356</f>
        <v>8648.44</v>
      </c>
      <c r="H356" s="100">
        <f>E356-G356</f>
        <v>0</v>
      </c>
    </row>
    <row r="357" spans="1:10" x14ac:dyDescent="0.25">
      <c r="A357" s="96">
        <v>5000</v>
      </c>
      <c r="B357" s="6" t="s">
        <v>30</v>
      </c>
      <c r="C357" s="7">
        <f t="shared" ref="C357:H357" si="148">C358+C369+C379+C387+C365+C372</f>
        <v>100000</v>
      </c>
      <c r="D357" s="7">
        <f t="shared" si="148"/>
        <v>26931.230000000003</v>
      </c>
      <c r="E357" s="7">
        <f t="shared" si="148"/>
        <v>126931.23</v>
      </c>
      <c r="F357" s="7">
        <f t="shared" si="148"/>
        <v>126931.23</v>
      </c>
      <c r="G357" s="7">
        <f t="shared" si="148"/>
        <v>126931.23</v>
      </c>
      <c r="H357" s="101">
        <f t="shared" si="148"/>
        <v>0</v>
      </c>
      <c r="J357" s="45"/>
    </row>
    <row r="358" spans="1:10" x14ac:dyDescent="0.25">
      <c r="A358" s="94"/>
      <c r="B358" s="20" t="s">
        <v>12</v>
      </c>
      <c r="C358" s="18">
        <f t="shared" ref="C358:H358" si="149">C359+C363</f>
        <v>0</v>
      </c>
      <c r="D358" s="18">
        <f t="shared" si="149"/>
        <v>12567</v>
      </c>
      <c r="E358" s="18">
        <f t="shared" si="149"/>
        <v>12567</v>
      </c>
      <c r="F358" s="18">
        <f t="shared" si="149"/>
        <v>12567</v>
      </c>
      <c r="G358" s="18">
        <f t="shared" si="149"/>
        <v>12567</v>
      </c>
      <c r="H358" s="95">
        <f t="shared" si="149"/>
        <v>0</v>
      </c>
    </row>
    <row r="359" spans="1:10" x14ac:dyDescent="0.25">
      <c r="A359" s="85">
        <v>5100</v>
      </c>
      <c r="B359" s="10" t="s">
        <v>19</v>
      </c>
      <c r="C359" s="11">
        <f t="shared" ref="C359:H359" si="150">C360+C361+C362</f>
        <v>0</v>
      </c>
      <c r="D359" s="11">
        <f t="shared" si="150"/>
        <v>12567</v>
      </c>
      <c r="E359" s="11">
        <f t="shared" si="150"/>
        <v>12567</v>
      </c>
      <c r="F359" s="39">
        <f t="shared" si="150"/>
        <v>12567</v>
      </c>
      <c r="G359" s="11">
        <f t="shared" si="150"/>
        <v>12567</v>
      </c>
      <c r="H359" s="86">
        <f t="shared" si="150"/>
        <v>0</v>
      </c>
    </row>
    <row r="360" spans="1:10" x14ac:dyDescent="0.25">
      <c r="A360" s="85">
        <v>51100</v>
      </c>
      <c r="B360" s="13" t="s">
        <v>18</v>
      </c>
      <c r="C360" s="12">
        <v>0</v>
      </c>
      <c r="D360" s="12">
        <v>12567</v>
      </c>
      <c r="E360" s="12">
        <f>C360+D360</f>
        <v>12567</v>
      </c>
      <c r="F360" s="36">
        <v>12567</v>
      </c>
      <c r="G360" s="12">
        <f>F360</f>
        <v>12567</v>
      </c>
      <c r="H360" s="100">
        <f>E360-F360</f>
        <v>0</v>
      </c>
    </row>
    <row r="361" spans="1:10" x14ac:dyDescent="0.25">
      <c r="A361" s="85">
        <v>51500</v>
      </c>
      <c r="B361" s="13" t="s">
        <v>17</v>
      </c>
      <c r="C361" s="12">
        <v>0</v>
      </c>
      <c r="D361" s="12">
        <v>0</v>
      </c>
      <c r="E361" s="12">
        <v>0</v>
      </c>
      <c r="F361" s="36">
        <v>0</v>
      </c>
      <c r="G361" s="12">
        <v>0</v>
      </c>
      <c r="H361" s="100">
        <f>H362</f>
        <v>0</v>
      </c>
    </row>
    <row r="362" spans="1:10" x14ac:dyDescent="0.25">
      <c r="A362" s="85">
        <v>51900</v>
      </c>
      <c r="B362" s="13" t="s">
        <v>29</v>
      </c>
      <c r="C362" s="12">
        <v>0</v>
      </c>
      <c r="D362" s="12">
        <v>0</v>
      </c>
      <c r="E362" s="12">
        <v>0</v>
      </c>
      <c r="F362" s="36">
        <v>0</v>
      </c>
      <c r="G362" s="12">
        <v>0</v>
      </c>
      <c r="H362" s="100">
        <f>H363</f>
        <v>0</v>
      </c>
    </row>
    <row r="363" spans="1:10" x14ac:dyDescent="0.25">
      <c r="A363" s="85">
        <v>5400</v>
      </c>
      <c r="B363" s="10" t="s">
        <v>16</v>
      </c>
      <c r="C363" s="11">
        <f>C364</f>
        <v>0</v>
      </c>
      <c r="D363" s="11">
        <f>D364</f>
        <v>0</v>
      </c>
      <c r="E363" s="11">
        <f>E364</f>
        <v>0</v>
      </c>
      <c r="F363" s="39">
        <f>F364</f>
        <v>0</v>
      </c>
      <c r="G363" s="11">
        <f>G364</f>
        <v>0</v>
      </c>
      <c r="H363" s="86">
        <f>H364</f>
        <v>0</v>
      </c>
    </row>
    <row r="364" spans="1:10" x14ac:dyDescent="0.25">
      <c r="A364" s="85">
        <v>54100</v>
      </c>
      <c r="B364" s="13" t="s">
        <v>23</v>
      </c>
      <c r="C364" s="12">
        <v>0</v>
      </c>
      <c r="D364" s="12">
        <v>0</v>
      </c>
      <c r="E364" s="12">
        <f>C364+D364</f>
        <v>0</v>
      </c>
      <c r="F364" s="36">
        <v>0</v>
      </c>
      <c r="G364" s="12">
        <f>F364</f>
        <v>0</v>
      </c>
      <c r="H364" s="100">
        <f>E364-G364</f>
        <v>0</v>
      </c>
    </row>
    <row r="365" spans="1:10" x14ac:dyDescent="0.25">
      <c r="A365" s="94"/>
      <c r="B365" s="20" t="s">
        <v>10</v>
      </c>
      <c r="C365" s="18">
        <f>C366</f>
        <v>0</v>
      </c>
      <c r="D365" s="18">
        <f t="shared" ref="D365:H367" si="151">D366</f>
        <v>0</v>
      </c>
      <c r="E365" s="18">
        <f t="shared" si="151"/>
        <v>0</v>
      </c>
      <c r="F365" s="18">
        <f t="shared" si="151"/>
        <v>0</v>
      </c>
      <c r="G365" s="18">
        <f t="shared" si="151"/>
        <v>0</v>
      </c>
      <c r="H365" s="95">
        <f t="shared" si="151"/>
        <v>0</v>
      </c>
    </row>
    <row r="366" spans="1:10" x14ac:dyDescent="0.25">
      <c r="A366" s="85">
        <v>5800</v>
      </c>
      <c r="B366" s="25" t="s">
        <v>28</v>
      </c>
      <c r="C366" s="12">
        <f>C367</f>
        <v>0</v>
      </c>
      <c r="D366" s="12">
        <f t="shared" si="151"/>
        <v>0</v>
      </c>
      <c r="E366" s="12">
        <f t="shared" si="151"/>
        <v>0</v>
      </c>
      <c r="F366" s="36">
        <f t="shared" si="151"/>
        <v>0</v>
      </c>
      <c r="G366" s="12">
        <f t="shared" si="151"/>
        <v>0</v>
      </c>
      <c r="H366" s="100">
        <f t="shared" si="151"/>
        <v>0</v>
      </c>
    </row>
    <row r="367" spans="1:10" x14ac:dyDescent="0.25">
      <c r="A367" s="85">
        <v>58100</v>
      </c>
      <c r="B367" s="25" t="s">
        <v>27</v>
      </c>
      <c r="C367" s="12">
        <f>C368</f>
        <v>0</v>
      </c>
      <c r="D367" s="12">
        <f t="shared" si="151"/>
        <v>0</v>
      </c>
      <c r="E367" s="12">
        <f t="shared" si="151"/>
        <v>0</v>
      </c>
      <c r="F367" s="36">
        <f t="shared" si="151"/>
        <v>0</v>
      </c>
      <c r="G367" s="12">
        <f t="shared" si="151"/>
        <v>0</v>
      </c>
      <c r="H367" s="100">
        <f t="shared" si="151"/>
        <v>0</v>
      </c>
    </row>
    <row r="368" spans="1:10" ht="24" x14ac:dyDescent="0.25">
      <c r="A368" s="85">
        <v>58101</v>
      </c>
      <c r="B368" s="13" t="s">
        <v>26</v>
      </c>
      <c r="C368" s="12">
        <v>0</v>
      </c>
      <c r="D368" s="12">
        <v>0</v>
      </c>
      <c r="E368" s="12">
        <f>C368+D368</f>
        <v>0</v>
      </c>
      <c r="F368" s="36">
        <v>0</v>
      </c>
      <c r="G368" s="12">
        <f>F368</f>
        <v>0</v>
      </c>
      <c r="H368" s="100">
        <f>E368-G368</f>
        <v>0</v>
      </c>
    </row>
    <row r="369" spans="1:8" x14ac:dyDescent="0.25">
      <c r="A369" s="94"/>
      <c r="B369" s="20" t="s">
        <v>9</v>
      </c>
      <c r="C369" s="18">
        <f t="shared" ref="C369:H370" si="152">C370</f>
        <v>0</v>
      </c>
      <c r="D369" s="18">
        <f t="shared" si="152"/>
        <v>0</v>
      </c>
      <c r="E369" s="18">
        <f t="shared" si="152"/>
        <v>0</v>
      </c>
      <c r="F369" s="18">
        <f t="shared" si="152"/>
        <v>0</v>
      </c>
      <c r="G369" s="18">
        <f t="shared" si="152"/>
        <v>0</v>
      </c>
      <c r="H369" s="95">
        <f t="shared" si="152"/>
        <v>0</v>
      </c>
    </row>
    <row r="370" spans="1:8" x14ac:dyDescent="0.25">
      <c r="A370" s="85">
        <v>5100</v>
      </c>
      <c r="B370" s="10" t="s">
        <v>19</v>
      </c>
      <c r="C370" s="11">
        <f t="shared" si="152"/>
        <v>0</v>
      </c>
      <c r="D370" s="11">
        <f t="shared" si="152"/>
        <v>0</v>
      </c>
      <c r="E370" s="11">
        <f t="shared" si="152"/>
        <v>0</v>
      </c>
      <c r="F370" s="39">
        <f t="shared" si="152"/>
        <v>0</v>
      </c>
      <c r="G370" s="11">
        <f t="shared" si="152"/>
        <v>0</v>
      </c>
      <c r="H370" s="86">
        <f t="shared" si="152"/>
        <v>0</v>
      </c>
    </row>
    <row r="371" spans="1:8" ht="15.75" thickBot="1" x14ac:dyDescent="0.3">
      <c r="A371" s="117">
        <v>51500</v>
      </c>
      <c r="B371" s="146" t="s">
        <v>17</v>
      </c>
      <c r="C371" s="147">
        <v>0</v>
      </c>
      <c r="D371" s="147">
        <v>0</v>
      </c>
      <c r="E371" s="147">
        <f>C371+D371</f>
        <v>0</v>
      </c>
      <c r="F371" s="120">
        <v>0</v>
      </c>
      <c r="G371" s="147">
        <f>F371</f>
        <v>0</v>
      </c>
      <c r="H371" s="148">
        <f>E371-G371</f>
        <v>0</v>
      </c>
    </row>
    <row r="372" spans="1:8" ht="15.75" thickTop="1" x14ac:dyDescent="0.25">
      <c r="A372" s="122"/>
      <c r="B372" s="145" t="s">
        <v>25</v>
      </c>
      <c r="C372" s="124">
        <f t="shared" ref="C372:H372" si="153">C373+C376</f>
        <v>0</v>
      </c>
      <c r="D372" s="124">
        <f t="shared" si="153"/>
        <v>0</v>
      </c>
      <c r="E372" s="124">
        <f t="shared" si="153"/>
        <v>0</v>
      </c>
      <c r="F372" s="124">
        <f t="shared" si="153"/>
        <v>0</v>
      </c>
      <c r="G372" s="124">
        <f t="shared" si="153"/>
        <v>0</v>
      </c>
      <c r="H372" s="125">
        <f t="shared" si="153"/>
        <v>0</v>
      </c>
    </row>
    <row r="373" spans="1:8" x14ac:dyDescent="0.25">
      <c r="A373" s="85">
        <v>5100</v>
      </c>
      <c r="B373" s="10" t="s">
        <v>19</v>
      </c>
      <c r="C373" s="11">
        <f t="shared" ref="C373:H373" si="154">C374+C375</f>
        <v>0</v>
      </c>
      <c r="D373" s="11">
        <f t="shared" si="154"/>
        <v>0</v>
      </c>
      <c r="E373" s="11">
        <f t="shared" si="154"/>
        <v>0</v>
      </c>
      <c r="F373" s="39">
        <f t="shared" si="154"/>
        <v>0</v>
      </c>
      <c r="G373" s="11">
        <f t="shared" si="154"/>
        <v>0</v>
      </c>
      <c r="H373" s="86">
        <f t="shared" si="154"/>
        <v>0</v>
      </c>
    </row>
    <row r="374" spans="1:8" x14ac:dyDescent="0.25">
      <c r="A374" s="85">
        <v>51100</v>
      </c>
      <c r="B374" s="13" t="s">
        <v>18</v>
      </c>
      <c r="C374" s="12">
        <v>0</v>
      </c>
      <c r="D374" s="12">
        <v>0</v>
      </c>
      <c r="E374" s="12">
        <f>C374+D374</f>
        <v>0</v>
      </c>
      <c r="F374" s="36">
        <v>0</v>
      </c>
      <c r="G374" s="12">
        <f>F374</f>
        <v>0</v>
      </c>
      <c r="H374" s="100">
        <f>E374-G374</f>
        <v>0</v>
      </c>
    </row>
    <row r="375" spans="1:8" x14ac:dyDescent="0.25">
      <c r="A375" s="85">
        <v>51500</v>
      </c>
      <c r="B375" s="13" t="s">
        <v>17</v>
      </c>
      <c r="C375" s="12">
        <v>0</v>
      </c>
      <c r="D375" s="12">
        <v>0</v>
      </c>
      <c r="E375" s="12">
        <f>C375+D375</f>
        <v>0</v>
      </c>
      <c r="F375" s="36">
        <v>0</v>
      </c>
      <c r="G375" s="12">
        <f>F375</f>
        <v>0</v>
      </c>
      <c r="H375" s="100">
        <f>E375-G375</f>
        <v>0</v>
      </c>
    </row>
    <row r="376" spans="1:8" x14ac:dyDescent="0.25">
      <c r="A376" s="85">
        <v>5400</v>
      </c>
      <c r="B376" s="10" t="s">
        <v>16</v>
      </c>
      <c r="C376" s="26">
        <f t="shared" ref="C376:H376" si="155">C377</f>
        <v>0</v>
      </c>
      <c r="D376" s="26">
        <f t="shared" si="155"/>
        <v>0</v>
      </c>
      <c r="E376" s="26">
        <f t="shared" si="155"/>
        <v>0</v>
      </c>
      <c r="F376" s="57">
        <f t="shared" si="155"/>
        <v>0</v>
      </c>
      <c r="G376" s="26">
        <f t="shared" si="155"/>
        <v>0</v>
      </c>
      <c r="H376" s="105">
        <f t="shared" si="155"/>
        <v>0</v>
      </c>
    </row>
    <row r="377" spans="1:8" x14ac:dyDescent="0.25">
      <c r="A377" s="85">
        <v>54100</v>
      </c>
      <c r="B377" s="10" t="s">
        <v>15</v>
      </c>
      <c r="C377" s="11">
        <v>0</v>
      </c>
      <c r="D377" s="11">
        <v>0</v>
      </c>
      <c r="E377" s="11">
        <v>0</v>
      </c>
      <c r="F377" s="39">
        <v>0</v>
      </c>
      <c r="G377" s="11">
        <v>0</v>
      </c>
      <c r="H377" s="86">
        <v>0</v>
      </c>
    </row>
    <row r="378" spans="1:8" x14ac:dyDescent="0.25">
      <c r="A378" s="102">
        <v>54103</v>
      </c>
      <c r="B378" s="13" t="s">
        <v>14</v>
      </c>
      <c r="C378" s="12">
        <v>0</v>
      </c>
      <c r="D378" s="12">
        <v>0</v>
      </c>
      <c r="E378" s="12">
        <f>D378+C378</f>
        <v>0</v>
      </c>
      <c r="F378" s="36">
        <v>0</v>
      </c>
      <c r="G378" s="12">
        <f>F378</f>
        <v>0</v>
      </c>
      <c r="H378" s="100">
        <f>E378-G378</f>
        <v>0</v>
      </c>
    </row>
    <row r="379" spans="1:8" x14ac:dyDescent="0.25">
      <c r="A379" s="94"/>
      <c r="B379" s="20" t="s">
        <v>24</v>
      </c>
      <c r="C379" s="18">
        <f t="shared" ref="C379:H379" si="156">C380+C383+C385</f>
        <v>100000</v>
      </c>
      <c r="D379" s="18">
        <f t="shared" si="156"/>
        <v>9865.2300000000014</v>
      </c>
      <c r="E379" s="18">
        <f t="shared" si="156"/>
        <v>109865.23</v>
      </c>
      <c r="F379" s="18">
        <f t="shared" si="156"/>
        <v>109865.23</v>
      </c>
      <c r="G379" s="18">
        <f t="shared" si="156"/>
        <v>109865.23</v>
      </c>
      <c r="H379" s="95">
        <f t="shared" si="156"/>
        <v>0</v>
      </c>
    </row>
    <row r="380" spans="1:8" x14ac:dyDescent="0.25">
      <c r="A380" s="85">
        <v>5100</v>
      </c>
      <c r="B380" s="10" t="s">
        <v>19</v>
      </c>
      <c r="C380" s="11">
        <f t="shared" ref="C380:H380" si="157">C382+C381</f>
        <v>100000</v>
      </c>
      <c r="D380" s="11">
        <f t="shared" si="157"/>
        <v>1849.630000000001</v>
      </c>
      <c r="E380" s="11">
        <f t="shared" si="157"/>
        <v>101849.62999999999</v>
      </c>
      <c r="F380" s="39">
        <f t="shared" si="157"/>
        <v>101849.62999999999</v>
      </c>
      <c r="G380" s="11">
        <f t="shared" si="157"/>
        <v>101849.62999999999</v>
      </c>
      <c r="H380" s="86">
        <f t="shared" si="157"/>
        <v>0</v>
      </c>
    </row>
    <row r="381" spans="1:8" ht="15.75" customHeight="1" x14ac:dyDescent="0.25">
      <c r="A381" s="85">
        <v>51100</v>
      </c>
      <c r="B381" s="13" t="s">
        <v>18</v>
      </c>
      <c r="C381" s="12">
        <v>50000</v>
      </c>
      <c r="D381" s="12">
        <v>-16470.05</v>
      </c>
      <c r="E381" s="12">
        <f>C381+D381</f>
        <v>33529.949999999997</v>
      </c>
      <c r="F381" s="36">
        <v>33529.949999999997</v>
      </c>
      <c r="G381" s="12">
        <f>F381</f>
        <v>33529.949999999997</v>
      </c>
      <c r="H381" s="100">
        <f>E381-G381</f>
        <v>0</v>
      </c>
    </row>
    <row r="382" spans="1:8" x14ac:dyDescent="0.25">
      <c r="A382" s="85">
        <v>51500</v>
      </c>
      <c r="B382" s="13" t="s">
        <v>17</v>
      </c>
      <c r="C382" s="12">
        <v>50000</v>
      </c>
      <c r="D382" s="12">
        <v>18319.68</v>
      </c>
      <c r="E382" s="12">
        <f>C382+D382</f>
        <v>68319.679999999993</v>
      </c>
      <c r="F382" s="36">
        <v>68319.679999999993</v>
      </c>
      <c r="G382" s="12">
        <f>F382</f>
        <v>68319.679999999993</v>
      </c>
      <c r="H382" s="100">
        <f>E382-G382</f>
        <v>0</v>
      </c>
    </row>
    <row r="383" spans="1:8" x14ac:dyDescent="0.25">
      <c r="A383" s="85">
        <v>5400</v>
      </c>
      <c r="B383" s="10" t="s">
        <v>16</v>
      </c>
      <c r="C383" s="11">
        <f>C384</f>
        <v>0</v>
      </c>
      <c r="D383" s="11">
        <f t="shared" ref="D383:H385" si="158">D384</f>
        <v>0</v>
      </c>
      <c r="E383" s="11">
        <f t="shared" si="158"/>
        <v>0</v>
      </c>
      <c r="F383" s="39">
        <f t="shared" si="158"/>
        <v>0</v>
      </c>
      <c r="G383" s="11">
        <f t="shared" si="158"/>
        <v>0</v>
      </c>
      <c r="H383" s="86">
        <f t="shared" si="158"/>
        <v>0</v>
      </c>
    </row>
    <row r="384" spans="1:8" x14ac:dyDescent="0.25">
      <c r="A384" s="85">
        <v>54100</v>
      </c>
      <c r="B384" s="13" t="s">
        <v>23</v>
      </c>
      <c r="C384" s="12">
        <v>0</v>
      </c>
      <c r="D384" s="12"/>
      <c r="E384" s="12">
        <v>0</v>
      </c>
      <c r="F384" s="36">
        <v>0</v>
      </c>
      <c r="G384" s="12">
        <f>E384+F384</f>
        <v>0</v>
      </c>
      <c r="H384" s="100">
        <f t="shared" si="158"/>
        <v>0</v>
      </c>
    </row>
    <row r="385" spans="1:10" x14ac:dyDescent="0.25">
      <c r="A385" s="85">
        <v>5900</v>
      </c>
      <c r="B385" s="10" t="s">
        <v>22</v>
      </c>
      <c r="C385" s="11">
        <f>C386</f>
        <v>0</v>
      </c>
      <c r="D385" s="11">
        <f>D386</f>
        <v>8015.6</v>
      </c>
      <c r="E385" s="11">
        <f>E386</f>
        <v>8015.6</v>
      </c>
      <c r="F385" s="39">
        <f>F386</f>
        <v>8015.6</v>
      </c>
      <c r="G385" s="11">
        <f>G386</f>
        <v>8015.6</v>
      </c>
      <c r="H385" s="86">
        <f t="shared" si="158"/>
        <v>0</v>
      </c>
    </row>
    <row r="386" spans="1:10" x14ac:dyDescent="0.25">
      <c r="A386" s="85">
        <v>59100</v>
      </c>
      <c r="B386" s="13" t="s">
        <v>21</v>
      </c>
      <c r="C386" s="12">
        <v>0</v>
      </c>
      <c r="D386" s="12">
        <v>8015.6</v>
      </c>
      <c r="E386" s="12">
        <f>C386+D386</f>
        <v>8015.6</v>
      </c>
      <c r="F386" s="36">
        <v>8015.6</v>
      </c>
      <c r="G386" s="12">
        <f>F386</f>
        <v>8015.6</v>
      </c>
      <c r="H386" s="100">
        <f>E386-G386</f>
        <v>0</v>
      </c>
    </row>
    <row r="387" spans="1:10" x14ac:dyDescent="0.25">
      <c r="A387" s="94"/>
      <c r="B387" s="20" t="s">
        <v>20</v>
      </c>
      <c r="C387" s="18">
        <f t="shared" ref="C387:H387" si="159">C388+C391</f>
        <v>0</v>
      </c>
      <c r="D387" s="18">
        <f t="shared" si="159"/>
        <v>4499</v>
      </c>
      <c r="E387" s="18">
        <f t="shared" si="159"/>
        <v>4499</v>
      </c>
      <c r="F387" s="18">
        <f t="shared" si="159"/>
        <v>4499</v>
      </c>
      <c r="G387" s="18">
        <f t="shared" si="159"/>
        <v>4499</v>
      </c>
      <c r="H387" s="95">
        <f t="shared" si="159"/>
        <v>0</v>
      </c>
    </row>
    <row r="388" spans="1:10" x14ac:dyDescent="0.25">
      <c r="A388" s="85">
        <v>5100</v>
      </c>
      <c r="B388" s="10" t="s">
        <v>19</v>
      </c>
      <c r="C388" s="11">
        <f t="shared" ref="C388:H388" si="160">C389+C390</f>
        <v>0</v>
      </c>
      <c r="D388" s="11">
        <f t="shared" si="160"/>
        <v>4499</v>
      </c>
      <c r="E388" s="11">
        <f t="shared" si="160"/>
        <v>4499</v>
      </c>
      <c r="F388" s="39">
        <f t="shared" si="160"/>
        <v>4499</v>
      </c>
      <c r="G388" s="11">
        <f t="shared" si="160"/>
        <v>4499</v>
      </c>
      <c r="H388" s="86">
        <f t="shared" si="160"/>
        <v>0</v>
      </c>
    </row>
    <row r="389" spans="1:10" x14ac:dyDescent="0.25">
      <c r="A389" s="85">
        <v>51100</v>
      </c>
      <c r="B389" s="13" t="s">
        <v>18</v>
      </c>
      <c r="C389" s="12">
        <v>0</v>
      </c>
      <c r="D389" s="12">
        <v>0</v>
      </c>
      <c r="E389" s="12">
        <f>C389+D389</f>
        <v>0</v>
      </c>
      <c r="F389" s="36">
        <v>0</v>
      </c>
      <c r="G389" s="12">
        <f>F389</f>
        <v>0</v>
      </c>
      <c r="H389" s="100">
        <f>E389-G389</f>
        <v>0</v>
      </c>
    </row>
    <row r="390" spans="1:10" x14ac:dyDescent="0.25">
      <c r="A390" s="85">
        <v>51500</v>
      </c>
      <c r="B390" s="13" t="s">
        <v>17</v>
      </c>
      <c r="C390" s="12">
        <v>0</v>
      </c>
      <c r="D390" s="12">
        <v>4499</v>
      </c>
      <c r="E390" s="12">
        <f>C390+D390</f>
        <v>4499</v>
      </c>
      <c r="F390" s="36">
        <v>4499</v>
      </c>
      <c r="G390" s="12">
        <f>F390</f>
        <v>4499</v>
      </c>
      <c r="H390" s="100">
        <f>E390-G390</f>
        <v>0</v>
      </c>
    </row>
    <row r="391" spans="1:10" x14ac:dyDescent="0.25">
      <c r="A391" s="85">
        <v>5400</v>
      </c>
      <c r="B391" s="10" t="s">
        <v>16</v>
      </c>
      <c r="C391" s="26">
        <f>C392</f>
        <v>0</v>
      </c>
      <c r="D391" s="26">
        <f t="shared" ref="D391:H392" si="161">D392</f>
        <v>0</v>
      </c>
      <c r="E391" s="26">
        <f t="shared" si="161"/>
        <v>0</v>
      </c>
      <c r="F391" s="57">
        <f t="shared" si="161"/>
        <v>0</v>
      </c>
      <c r="G391" s="26">
        <f t="shared" si="161"/>
        <v>0</v>
      </c>
      <c r="H391" s="105">
        <f t="shared" si="161"/>
        <v>0</v>
      </c>
    </row>
    <row r="392" spans="1:10" x14ac:dyDescent="0.25">
      <c r="A392" s="85">
        <v>54100</v>
      </c>
      <c r="B392" s="10" t="s">
        <v>15</v>
      </c>
      <c r="C392" s="11">
        <f>C393</f>
        <v>0</v>
      </c>
      <c r="D392" s="11">
        <f t="shared" si="161"/>
        <v>0</v>
      </c>
      <c r="E392" s="11">
        <f t="shared" si="161"/>
        <v>0</v>
      </c>
      <c r="F392" s="39">
        <f t="shared" si="161"/>
        <v>0</v>
      </c>
      <c r="G392" s="11">
        <f t="shared" si="161"/>
        <v>0</v>
      </c>
      <c r="H392" s="86">
        <f t="shared" si="161"/>
        <v>0</v>
      </c>
    </row>
    <row r="393" spans="1:10" x14ac:dyDescent="0.25">
      <c r="A393" s="102">
        <v>54103</v>
      </c>
      <c r="B393" s="13" t="s">
        <v>14</v>
      </c>
      <c r="C393" s="12">
        <v>0</v>
      </c>
      <c r="D393" s="12">
        <v>0</v>
      </c>
      <c r="E393" s="12">
        <f>C393+D393</f>
        <v>0</v>
      </c>
      <c r="F393" s="36">
        <v>0</v>
      </c>
      <c r="G393" s="12">
        <f>F393</f>
        <v>0</v>
      </c>
      <c r="H393" s="100">
        <v>0</v>
      </c>
    </row>
    <row r="394" spans="1:10" x14ac:dyDescent="0.25">
      <c r="A394" s="96">
        <v>6000</v>
      </c>
      <c r="B394" s="6" t="s">
        <v>13</v>
      </c>
      <c r="C394" s="7">
        <f t="shared" ref="C394:D394" si="162">C407+C400+C437+C395+C426+C442</f>
        <v>0</v>
      </c>
      <c r="D394" s="7">
        <f t="shared" si="162"/>
        <v>8702845.620000001</v>
      </c>
      <c r="E394" s="7">
        <f>E407+E400+E437+E395+E426+E442</f>
        <v>8702845.620000001</v>
      </c>
      <c r="F394" s="7">
        <f t="shared" ref="F394:G394" si="163">F407+F400+F437+F395+F426+F442</f>
        <v>6173508.8000000007</v>
      </c>
      <c r="G394" s="7">
        <f t="shared" si="163"/>
        <v>6173508.8000000007</v>
      </c>
      <c r="H394" s="101">
        <f>H407+H400+H437+H395+H426+H442</f>
        <v>2529336.8199999998</v>
      </c>
      <c r="J394" s="45"/>
    </row>
    <row r="395" spans="1:10" x14ac:dyDescent="0.25">
      <c r="A395" s="85"/>
      <c r="B395" s="25" t="s">
        <v>12</v>
      </c>
      <c r="C395" s="11">
        <f t="shared" ref="C395:H395" si="164">C396</f>
        <v>0</v>
      </c>
      <c r="D395" s="11">
        <f t="shared" si="164"/>
        <v>137167.41999999998</v>
      </c>
      <c r="E395" s="11">
        <f t="shared" si="164"/>
        <v>137167.41999999998</v>
      </c>
      <c r="F395" s="39">
        <f t="shared" si="164"/>
        <v>137167.41999999998</v>
      </c>
      <c r="G395" s="11">
        <f t="shared" si="164"/>
        <v>137167.41999999998</v>
      </c>
      <c r="H395" s="86">
        <f t="shared" si="164"/>
        <v>0</v>
      </c>
      <c r="J395" s="45"/>
    </row>
    <row r="396" spans="1:10" x14ac:dyDescent="0.25">
      <c r="A396" s="85">
        <v>6100</v>
      </c>
      <c r="B396" s="10" t="s">
        <v>2</v>
      </c>
      <c r="C396" s="11">
        <f>C398</f>
        <v>0</v>
      </c>
      <c r="D396" s="11">
        <f>D398+D397</f>
        <v>137167.41999999998</v>
      </c>
      <c r="E396" s="11">
        <f t="shared" ref="E396:H396" si="165">E398+E397</f>
        <v>137167.41999999998</v>
      </c>
      <c r="F396" s="11">
        <f t="shared" si="165"/>
        <v>137167.41999999998</v>
      </c>
      <c r="G396" s="11">
        <f t="shared" si="165"/>
        <v>137167.41999999998</v>
      </c>
      <c r="H396" s="86">
        <f t="shared" si="165"/>
        <v>0</v>
      </c>
      <c r="J396" s="45"/>
    </row>
    <row r="397" spans="1:10" x14ac:dyDescent="0.25">
      <c r="A397" s="85"/>
      <c r="B397" s="13" t="s">
        <v>11</v>
      </c>
      <c r="C397" s="12">
        <v>0</v>
      </c>
      <c r="D397" s="12">
        <v>134035.18</v>
      </c>
      <c r="E397" s="12">
        <f>C397+D397</f>
        <v>134035.18</v>
      </c>
      <c r="F397" s="36">
        <v>134035.18</v>
      </c>
      <c r="G397" s="12">
        <f>F397</f>
        <v>134035.18</v>
      </c>
      <c r="H397" s="100">
        <f>E397-G397</f>
        <v>0</v>
      </c>
      <c r="J397" s="45"/>
    </row>
    <row r="398" spans="1:10" x14ac:dyDescent="0.25">
      <c r="A398" s="85">
        <v>61200</v>
      </c>
      <c r="B398" s="13" t="s">
        <v>81</v>
      </c>
      <c r="C398" s="12">
        <v>0</v>
      </c>
      <c r="D398" s="12">
        <v>3132.24</v>
      </c>
      <c r="E398" s="12">
        <f>C398+D398</f>
        <v>3132.24</v>
      </c>
      <c r="F398" s="36">
        <v>3132.24</v>
      </c>
      <c r="G398" s="12">
        <f>F398</f>
        <v>3132.24</v>
      </c>
      <c r="H398" s="100">
        <f>E398-G398</f>
        <v>0</v>
      </c>
    </row>
    <row r="399" spans="1:10" x14ac:dyDescent="0.25">
      <c r="A399" s="106"/>
      <c r="B399" s="27"/>
      <c r="C399" s="28"/>
      <c r="D399" s="28"/>
      <c r="E399" s="28"/>
      <c r="F399" s="28"/>
      <c r="G399" s="28"/>
      <c r="H399" s="104"/>
    </row>
    <row r="400" spans="1:10" ht="24" x14ac:dyDescent="0.25">
      <c r="A400" s="85"/>
      <c r="B400" s="25" t="s">
        <v>231</v>
      </c>
      <c r="C400" s="11">
        <f t="shared" ref="C400:C405" si="166">C401</f>
        <v>0</v>
      </c>
      <c r="D400" s="11">
        <f t="shared" ref="D400:H405" si="167">D401</f>
        <v>938933</v>
      </c>
      <c r="E400" s="11">
        <f t="shared" si="167"/>
        <v>938933</v>
      </c>
      <c r="F400" s="39">
        <f>F402</f>
        <v>281679.90000000002</v>
      </c>
      <c r="G400" s="11">
        <f>G402</f>
        <v>281679.90000000002</v>
      </c>
      <c r="H400" s="86">
        <f t="shared" si="167"/>
        <v>657253.1</v>
      </c>
    </row>
    <row r="401" spans="1:10" x14ac:dyDescent="0.25">
      <c r="A401" s="85">
        <v>6100</v>
      </c>
      <c r="B401" s="10" t="s">
        <v>2</v>
      </c>
      <c r="C401" s="11">
        <f t="shared" si="166"/>
        <v>0</v>
      </c>
      <c r="D401" s="11">
        <f t="shared" si="167"/>
        <v>938933</v>
      </c>
      <c r="E401" s="11">
        <f t="shared" si="167"/>
        <v>938933</v>
      </c>
      <c r="F401" s="11">
        <f t="shared" si="167"/>
        <v>281679.90000000002</v>
      </c>
      <c r="G401" s="11">
        <f t="shared" si="167"/>
        <v>281679.90000000002</v>
      </c>
      <c r="H401" s="86">
        <f t="shared" si="167"/>
        <v>657253.1</v>
      </c>
    </row>
    <row r="402" spans="1:10" x14ac:dyDescent="0.25">
      <c r="A402" s="102">
        <v>6100</v>
      </c>
      <c r="B402" s="10" t="s">
        <v>2</v>
      </c>
      <c r="C402" s="11">
        <f t="shared" si="166"/>
        <v>0</v>
      </c>
      <c r="D402" s="11">
        <f t="shared" si="167"/>
        <v>938933</v>
      </c>
      <c r="E402" s="11">
        <f t="shared" si="167"/>
        <v>938933</v>
      </c>
      <c r="F402" s="39">
        <f t="shared" si="167"/>
        <v>281679.90000000002</v>
      </c>
      <c r="G402" s="39">
        <f t="shared" si="167"/>
        <v>281679.90000000002</v>
      </c>
      <c r="H402" s="86">
        <f t="shared" si="167"/>
        <v>657253.1</v>
      </c>
    </row>
    <row r="403" spans="1:10" x14ac:dyDescent="0.25">
      <c r="A403" s="102">
        <v>6120</v>
      </c>
      <c r="B403" s="13" t="s">
        <v>228</v>
      </c>
      <c r="C403" s="11">
        <f t="shared" si="166"/>
        <v>0</v>
      </c>
      <c r="D403" s="11">
        <f t="shared" si="167"/>
        <v>938933</v>
      </c>
      <c r="E403" s="11">
        <f t="shared" si="167"/>
        <v>938933</v>
      </c>
      <c r="F403" s="39">
        <f>F404+F405</f>
        <v>281679.90000000002</v>
      </c>
      <c r="G403" s="39">
        <f t="shared" ref="G403:H403" si="168">G404+G405</f>
        <v>281679.90000000002</v>
      </c>
      <c r="H403" s="98">
        <f t="shared" si="168"/>
        <v>657253.1</v>
      </c>
    </row>
    <row r="404" spans="1:10" x14ac:dyDescent="0.25">
      <c r="A404" s="102"/>
      <c r="B404" s="13" t="s">
        <v>230</v>
      </c>
      <c r="C404" s="11">
        <f t="shared" si="166"/>
        <v>0</v>
      </c>
      <c r="D404" s="11">
        <f>281679.9+657253.1</f>
        <v>938933</v>
      </c>
      <c r="E404" s="11">
        <f>C404+D404</f>
        <v>938933</v>
      </c>
      <c r="F404" s="39">
        <v>281679.90000000002</v>
      </c>
      <c r="G404" s="39">
        <f>F404</f>
        <v>281679.90000000002</v>
      </c>
      <c r="H404" s="86">
        <f>E404-G404</f>
        <v>657253.1</v>
      </c>
    </row>
    <row r="405" spans="1:10" x14ac:dyDescent="0.25">
      <c r="A405" s="102"/>
      <c r="B405" s="13"/>
      <c r="C405" s="11">
        <f t="shared" si="166"/>
        <v>0</v>
      </c>
      <c r="D405" s="11">
        <f t="shared" si="167"/>
        <v>0</v>
      </c>
      <c r="E405" s="11">
        <f t="shared" si="167"/>
        <v>0</v>
      </c>
      <c r="F405" s="39">
        <f t="shared" si="167"/>
        <v>0</v>
      </c>
      <c r="G405" s="39">
        <f t="shared" si="167"/>
        <v>0</v>
      </c>
      <c r="H405" s="86">
        <f t="shared" si="167"/>
        <v>0</v>
      </c>
      <c r="J405" s="45"/>
    </row>
    <row r="406" spans="1:10" x14ac:dyDescent="0.25">
      <c r="A406" s="106"/>
      <c r="B406" s="27"/>
      <c r="C406" s="28"/>
      <c r="D406" s="28"/>
      <c r="E406" s="28"/>
      <c r="F406" s="28"/>
      <c r="G406" s="28"/>
      <c r="H406" s="104"/>
    </row>
    <row r="407" spans="1:10" x14ac:dyDescent="0.25">
      <c r="A407" s="85"/>
      <c r="B407" s="25" t="s">
        <v>9</v>
      </c>
      <c r="C407" s="11">
        <f>C408</f>
        <v>0</v>
      </c>
      <c r="D407" s="11">
        <f t="shared" ref="D407:H408" si="169">D408</f>
        <v>2517123</v>
      </c>
      <c r="E407" s="11">
        <f t="shared" si="169"/>
        <v>2517123</v>
      </c>
      <c r="F407" s="39">
        <f t="shared" si="169"/>
        <v>710219.1</v>
      </c>
      <c r="G407" s="11">
        <f t="shared" si="169"/>
        <v>710219.1</v>
      </c>
      <c r="H407" s="86">
        <f t="shared" si="169"/>
        <v>1806903.9</v>
      </c>
    </row>
    <row r="408" spans="1:10" x14ac:dyDescent="0.25">
      <c r="A408" s="85">
        <v>6100</v>
      </c>
      <c r="B408" s="10" t="s">
        <v>2</v>
      </c>
      <c r="C408" s="11">
        <f>C409</f>
        <v>0</v>
      </c>
      <c r="D408" s="11">
        <f t="shared" si="169"/>
        <v>2517123</v>
      </c>
      <c r="E408" s="11">
        <f t="shared" si="169"/>
        <v>2517123</v>
      </c>
      <c r="F408" s="39">
        <f t="shared" si="169"/>
        <v>710219.1</v>
      </c>
      <c r="G408" s="11">
        <f t="shared" si="169"/>
        <v>710219.1</v>
      </c>
      <c r="H408" s="86">
        <f t="shared" si="169"/>
        <v>1806903.9</v>
      </c>
    </row>
    <row r="409" spans="1:10" x14ac:dyDescent="0.25">
      <c r="A409" s="85">
        <v>61200</v>
      </c>
      <c r="B409" s="13" t="s">
        <v>8</v>
      </c>
      <c r="C409" s="39">
        <f t="shared" ref="C409:D409" si="170">SUM(C410:C424)</f>
        <v>0</v>
      </c>
      <c r="D409" s="39">
        <f t="shared" si="170"/>
        <v>2517123</v>
      </c>
      <c r="E409" s="39">
        <f t="shared" ref="E409" si="171">SUM(E410:E424)</f>
        <v>2517123</v>
      </c>
      <c r="F409" s="39">
        <f t="shared" ref="F409" si="172">SUM(F410:F424)</f>
        <v>710219.1</v>
      </c>
      <c r="G409" s="39">
        <f t="shared" ref="G409" si="173">SUM(G410:G424)</f>
        <v>710219.1</v>
      </c>
      <c r="H409" s="98">
        <f t="shared" ref="H409" si="174">SUM(H410:H424)</f>
        <v>1806903.9</v>
      </c>
      <c r="J409" s="45"/>
    </row>
    <row r="410" spans="1:10" x14ac:dyDescent="0.25">
      <c r="A410" s="102">
        <v>61201</v>
      </c>
      <c r="B410" s="13" t="s">
        <v>236</v>
      </c>
      <c r="C410" s="12">
        <v>0</v>
      </c>
      <c r="D410" s="12">
        <v>163821.92000000001</v>
      </c>
      <c r="E410" s="12">
        <f t="shared" ref="E410:E420" si="175">C410+D410</f>
        <v>163821.92000000001</v>
      </c>
      <c r="F410" s="36">
        <v>143207.01999999999</v>
      </c>
      <c r="G410" s="12">
        <f>F410</f>
        <v>143207.01999999999</v>
      </c>
      <c r="H410" s="89">
        <f>E410-G410</f>
        <v>20614.900000000023</v>
      </c>
    </row>
    <row r="411" spans="1:10" x14ac:dyDescent="0.25">
      <c r="A411" s="102">
        <v>61202</v>
      </c>
      <c r="B411" s="13" t="s">
        <v>237</v>
      </c>
      <c r="C411" s="12">
        <v>0</v>
      </c>
      <c r="D411" s="12">
        <v>194096.87</v>
      </c>
      <c r="E411" s="12">
        <f t="shared" si="175"/>
        <v>194096.87</v>
      </c>
      <c r="F411" s="36">
        <v>178749.24</v>
      </c>
      <c r="G411" s="12">
        <f t="shared" ref="G411:G415" si="176">F411</f>
        <v>178749.24</v>
      </c>
      <c r="H411" s="89">
        <f t="shared" ref="H411:H424" si="177">E411-G411</f>
        <v>15347.630000000005</v>
      </c>
    </row>
    <row r="412" spans="1:10" x14ac:dyDescent="0.25">
      <c r="A412" s="102">
        <v>61203</v>
      </c>
      <c r="B412" s="13" t="s">
        <v>238</v>
      </c>
      <c r="C412" s="12">
        <v>0</v>
      </c>
      <c r="D412" s="12">
        <v>204763.21</v>
      </c>
      <c r="E412" s="12">
        <f t="shared" si="175"/>
        <v>204763.21</v>
      </c>
      <c r="F412" s="36">
        <v>110579.73</v>
      </c>
      <c r="G412" s="12">
        <f t="shared" si="176"/>
        <v>110579.73</v>
      </c>
      <c r="H412" s="89">
        <f t="shared" si="177"/>
        <v>94183.48</v>
      </c>
    </row>
    <row r="413" spans="1:10" x14ac:dyDescent="0.25">
      <c r="A413" s="102">
        <v>61204</v>
      </c>
      <c r="B413" s="13" t="s">
        <v>239</v>
      </c>
      <c r="C413" s="12">
        <v>0</v>
      </c>
      <c r="D413" s="12">
        <v>444764.89</v>
      </c>
      <c r="E413" s="12">
        <f t="shared" si="175"/>
        <v>444764.89</v>
      </c>
      <c r="F413" s="36">
        <v>217823.5</v>
      </c>
      <c r="G413" s="12">
        <f t="shared" si="176"/>
        <v>217823.5</v>
      </c>
      <c r="H413" s="89">
        <f t="shared" si="177"/>
        <v>226941.39</v>
      </c>
    </row>
    <row r="414" spans="1:10" x14ac:dyDescent="0.25">
      <c r="A414" s="102">
        <v>61205</v>
      </c>
      <c r="B414" s="13" t="s">
        <v>240</v>
      </c>
      <c r="C414" s="12">
        <v>0</v>
      </c>
      <c r="D414" s="12">
        <v>59859.61</v>
      </c>
      <c r="E414" s="12">
        <f t="shared" si="175"/>
        <v>59859.61</v>
      </c>
      <c r="F414" s="36">
        <v>59859.61</v>
      </c>
      <c r="G414" s="12">
        <f t="shared" si="176"/>
        <v>59859.61</v>
      </c>
      <c r="H414" s="89">
        <f t="shared" si="177"/>
        <v>0</v>
      </c>
    </row>
    <row r="415" spans="1:10" x14ac:dyDescent="0.25">
      <c r="A415" s="102">
        <v>61206</v>
      </c>
      <c r="B415" s="13" t="s">
        <v>241</v>
      </c>
      <c r="C415" s="12">
        <v>0</v>
      </c>
      <c r="D415" s="12">
        <v>150000</v>
      </c>
      <c r="E415" s="12">
        <f t="shared" si="175"/>
        <v>150000</v>
      </c>
      <c r="F415" s="36">
        <v>0</v>
      </c>
      <c r="G415" s="12">
        <f t="shared" si="176"/>
        <v>0</v>
      </c>
      <c r="H415" s="89">
        <f t="shared" si="177"/>
        <v>150000</v>
      </c>
    </row>
    <row r="416" spans="1:10" x14ac:dyDescent="0.25">
      <c r="A416" s="102">
        <v>61207</v>
      </c>
      <c r="B416" s="13" t="s">
        <v>242</v>
      </c>
      <c r="C416" s="12">
        <v>0</v>
      </c>
      <c r="D416" s="12">
        <v>100000</v>
      </c>
      <c r="E416" s="12">
        <f t="shared" si="175"/>
        <v>100000</v>
      </c>
      <c r="F416" s="36">
        <v>0</v>
      </c>
      <c r="G416" s="12">
        <v>0</v>
      </c>
      <c r="H416" s="89">
        <f t="shared" si="177"/>
        <v>100000</v>
      </c>
    </row>
    <row r="417" spans="1:8" x14ac:dyDescent="0.25">
      <c r="A417" s="102">
        <v>61208</v>
      </c>
      <c r="B417" s="13" t="s">
        <v>243</v>
      </c>
      <c r="C417" s="12">
        <v>0</v>
      </c>
      <c r="D417" s="12">
        <v>80000</v>
      </c>
      <c r="E417" s="12">
        <f t="shared" si="175"/>
        <v>80000</v>
      </c>
      <c r="F417" s="36">
        <v>0</v>
      </c>
      <c r="G417" s="12">
        <v>0</v>
      </c>
      <c r="H417" s="89">
        <f t="shared" si="177"/>
        <v>80000</v>
      </c>
    </row>
    <row r="418" spans="1:8" x14ac:dyDescent="0.25">
      <c r="A418" s="102">
        <v>61209</v>
      </c>
      <c r="B418" s="13" t="s">
        <v>244</v>
      </c>
      <c r="C418" s="12">
        <v>0</v>
      </c>
      <c r="D418" s="12">
        <v>169873</v>
      </c>
      <c r="E418" s="12">
        <f t="shared" si="175"/>
        <v>169873</v>
      </c>
      <c r="F418" s="36">
        <v>0</v>
      </c>
      <c r="G418" s="12">
        <v>0</v>
      </c>
      <c r="H418" s="89">
        <f t="shared" si="177"/>
        <v>169873</v>
      </c>
    </row>
    <row r="419" spans="1:8" ht="24" x14ac:dyDescent="0.25">
      <c r="A419" s="102">
        <v>61210</v>
      </c>
      <c r="B419" s="13" t="s">
        <v>245</v>
      </c>
      <c r="C419" s="12">
        <v>0</v>
      </c>
      <c r="D419" s="12">
        <v>50000</v>
      </c>
      <c r="E419" s="12">
        <f t="shared" si="175"/>
        <v>50000</v>
      </c>
      <c r="F419" s="36">
        <v>0</v>
      </c>
      <c r="G419" s="12">
        <v>0</v>
      </c>
      <c r="H419" s="89">
        <f t="shared" si="177"/>
        <v>50000</v>
      </c>
    </row>
    <row r="420" spans="1:8" x14ac:dyDescent="0.25">
      <c r="A420" s="102">
        <v>61211</v>
      </c>
      <c r="B420" s="13" t="s">
        <v>246</v>
      </c>
      <c r="C420" s="12">
        <v>0</v>
      </c>
      <c r="D420" s="12">
        <v>200000</v>
      </c>
      <c r="E420" s="12">
        <f t="shared" si="175"/>
        <v>200000</v>
      </c>
      <c r="F420" s="36">
        <v>0</v>
      </c>
      <c r="G420" s="12">
        <v>0</v>
      </c>
      <c r="H420" s="89">
        <f t="shared" si="177"/>
        <v>200000</v>
      </c>
    </row>
    <row r="421" spans="1:8" x14ac:dyDescent="0.25">
      <c r="A421" s="102">
        <v>61212</v>
      </c>
      <c r="B421" s="13" t="s">
        <v>247</v>
      </c>
      <c r="C421" s="12">
        <v>0</v>
      </c>
      <c r="D421" s="12">
        <v>200000</v>
      </c>
      <c r="E421" s="12">
        <f>C421+D421</f>
        <v>200000</v>
      </c>
      <c r="F421" s="36">
        <v>0</v>
      </c>
      <c r="G421" s="12">
        <v>0</v>
      </c>
      <c r="H421" s="89">
        <f t="shared" ref="H421:H422" si="178">E421-G421</f>
        <v>200000</v>
      </c>
    </row>
    <row r="422" spans="1:8" ht="24" x14ac:dyDescent="0.25">
      <c r="A422" s="102">
        <v>61213</v>
      </c>
      <c r="B422" s="13" t="s">
        <v>235</v>
      </c>
      <c r="C422" s="12">
        <v>0</v>
      </c>
      <c r="D422" s="12">
        <v>113560.24</v>
      </c>
      <c r="E422" s="12">
        <f>C422+D422</f>
        <v>113560.24</v>
      </c>
      <c r="F422" s="36">
        <v>0</v>
      </c>
      <c r="G422" s="12">
        <v>0</v>
      </c>
      <c r="H422" s="89">
        <f t="shared" si="178"/>
        <v>113560.24</v>
      </c>
    </row>
    <row r="423" spans="1:8" x14ac:dyDescent="0.25">
      <c r="A423" s="102">
        <v>61214</v>
      </c>
      <c r="B423" s="13" t="s">
        <v>234</v>
      </c>
      <c r="C423" s="12">
        <v>0</v>
      </c>
      <c r="D423" s="12">
        <v>113951.26</v>
      </c>
      <c r="E423" s="12">
        <f>C423+D423</f>
        <v>113951.26</v>
      </c>
      <c r="F423" s="36">
        <v>0</v>
      </c>
      <c r="G423" s="12">
        <v>0</v>
      </c>
      <c r="H423" s="89">
        <f t="shared" si="177"/>
        <v>113951.26</v>
      </c>
    </row>
    <row r="424" spans="1:8" x14ac:dyDescent="0.25">
      <c r="A424" s="102">
        <v>61215</v>
      </c>
      <c r="B424" s="13" t="s">
        <v>233</v>
      </c>
      <c r="C424" s="12">
        <v>0</v>
      </c>
      <c r="D424" s="12">
        <v>272432</v>
      </c>
      <c r="E424" s="12">
        <f>C424+D424</f>
        <v>272432</v>
      </c>
      <c r="F424" s="36">
        <v>0</v>
      </c>
      <c r="G424" s="12">
        <v>0</v>
      </c>
      <c r="H424" s="89">
        <f t="shared" si="177"/>
        <v>272432</v>
      </c>
    </row>
    <row r="425" spans="1:8" x14ac:dyDescent="0.25">
      <c r="A425" s="106"/>
      <c r="B425" s="27"/>
      <c r="C425" s="28"/>
      <c r="D425" s="28"/>
      <c r="E425" s="28"/>
      <c r="F425" s="28"/>
      <c r="G425" s="28"/>
      <c r="H425" s="104"/>
    </row>
    <row r="426" spans="1:8" x14ac:dyDescent="0.25">
      <c r="A426" s="85"/>
      <c r="B426" s="25" t="s">
        <v>219</v>
      </c>
      <c r="C426" s="11">
        <f t="shared" ref="C426:H428" si="179">C427</f>
        <v>0</v>
      </c>
      <c r="D426" s="11">
        <f t="shared" si="179"/>
        <v>35901</v>
      </c>
      <c r="E426" s="11">
        <f t="shared" si="179"/>
        <v>35901</v>
      </c>
      <c r="F426" s="39">
        <f t="shared" si="179"/>
        <v>35901</v>
      </c>
      <c r="G426" s="11">
        <f t="shared" si="179"/>
        <v>35901</v>
      </c>
      <c r="H426" s="86">
        <f t="shared" si="179"/>
        <v>0</v>
      </c>
    </row>
    <row r="427" spans="1:8" x14ac:dyDescent="0.25">
      <c r="A427" s="85">
        <v>6100</v>
      </c>
      <c r="B427" s="10" t="s">
        <v>2</v>
      </c>
      <c r="C427" s="11">
        <f t="shared" si="179"/>
        <v>0</v>
      </c>
      <c r="D427" s="11">
        <f t="shared" si="179"/>
        <v>35901</v>
      </c>
      <c r="E427" s="11">
        <f t="shared" si="179"/>
        <v>35901</v>
      </c>
      <c r="F427" s="39">
        <f t="shared" si="179"/>
        <v>35901</v>
      </c>
      <c r="G427" s="11">
        <f t="shared" si="179"/>
        <v>35901</v>
      </c>
      <c r="H427" s="86">
        <f t="shared" si="179"/>
        <v>0</v>
      </c>
    </row>
    <row r="428" spans="1:8" x14ac:dyDescent="0.25">
      <c r="A428" s="85">
        <v>61200</v>
      </c>
      <c r="B428" s="13" t="s">
        <v>6</v>
      </c>
      <c r="C428" s="11">
        <f t="shared" si="179"/>
        <v>0</v>
      </c>
      <c r="D428" s="11">
        <f t="shared" si="179"/>
        <v>35901</v>
      </c>
      <c r="E428" s="11">
        <f t="shared" si="179"/>
        <v>35901</v>
      </c>
      <c r="F428" s="39">
        <f t="shared" si="179"/>
        <v>35901</v>
      </c>
      <c r="G428" s="11">
        <f t="shared" si="179"/>
        <v>35901</v>
      </c>
      <c r="H428" s="86">
        <f t="shared" si="179"/>
        <v>0</v>
      </c>
    </row>
    <row r="429" spans="1:8" x14ac:dyDescent="0.25">
      <c r="A429" s="85">
        <v>61201</v>
      </c>
      <c r="B429" s="13" t="s">
        <v>220</v>
      </c>
      <c r="C429" s="12">
        <v>0</v>
      </c>
      <c r="D429" s="12">
        <v>35901</v>
      </c>
      <c r="E429" s="12">
        <f>C429+D429</f>
        <v>35901</v>
      </c>
      <c r="F429" s="36">
        <v>35901</v>
      </c>
      <c r="G429" s="12">
        <v>35901</v>
      </c>
      <c r="H429" s="100">
        <f>E429-G429</f>
        <v>0</v>
      </c>
    </row>
    <row r="430" spans="1:8" x14ac:dyDescent="0.25">
      <c r="A430" s="85"/>
      <c r="B430" s="25" t="s">
        <v>7</v>
      </c>
      <c r="C430" s="11">
        <f t="shared" ref="C430:H430" si="180">C431</f>
        <v>0</v>
      </c>
      <c r="D430" s="11">
        <f t="shared" si="180"/>
        <v>0</v>
      </c>
      <c r="E430" s="11">
        <f t="shared" si="180"/>
        <v>0</v>
      </c>
      <c r="F430" s="39">
        <f t="shared" si="180"/>
        <v>0</v>
      </c>
      <c r="G430" s="11">
        <f t="shared" si="180"/>
        <v>0</v>
      </c>
      <c r="H430" s="86">
        <f t="shared" si="180"/>
        <v>0</v>
      </c>
    </row>
    <row r="431" spans="1:8" x14ac:dyDescent="0.25">
      <c r="A431" s="85">
        <v>6100</v>
      </c>
      <c r="B431" s="10" t="s">
        <v>2</v>
      </c>
      <c r="C431" s="11">
        <v>0</v>
      </c>
      <c r="D431" s="11">
        <v>0</v>
      </c>
      <c r="E431" s="11">
        <v>0</v>
      </c>
      <c r="F431" s="39">
        <v>0</v>
      </c>
      <c r="G431" s="11">
        <v>0</v>
      </c>
      <c r="H431" s="86">
        <v>0</v>
      </c>
    </row>
    <row r="432" spans="1:8" x14ac:dyDescent="0.25">
      <c r="A432" s="85">
        <v>61200</v>
      </c>
      <c r="B432" s="13" t="s">
        <v>6</v>
      </c>
      <c r="C432" s="11">
        <v>0</v>
      </c>
      <c r="D432" s="11">
        <v>0</v>
      </c>
      <c r="E432" s="11">
        <v>0</v>
      </c>
      <c r="F432" s="39">
        <v>0</v>
      </c>
      <c r="G432" s="11">
        <v>0</v>
      </c>
      <c r="H432" s="86">
        <v>0</v>
      </c>
    </row>
    <row r="433" spans="1:10" x14ac:dyDescent="0.25">
      <c r="A433" s="85">
        <v>61201</v>
      </c>
      <c r="B433" s="13" t="s">
        <v>5</v>
      </c>
      <c r="C433" s="12">
        <v>0</v>
      </c>
      <c r="D433" s="12">
        <v>0</v>
      </c>
      <c r="E433" s="12">
        <v>0</v>
      </c>
      <c r="F433" s="36">
        <v>0</v>
      </c>
      <c r="G433" s="12">
        <v>0</v>
      </c>
      <c r="H433" s="100">
        <f>C433-G433</f>
        <v>0</v>
      </c>
    </row>
    <row r="434" spans="1:10" x14ac:dyDescent="0.25">
      <c r="A434" s="85">
        <v>61400</v>
      </c>
      <c r="B434" s="13" t="s">
        <v>1</v>
      </c>
      <c r="C434" s="11">
        <v>0</v>
      </c>
      <c r="D434" s="11">
        <v>0</v>
      </c>
      <c r="E434" s="11">
        <v>0</v>
      </c>
      <c r="F434" s="39">
        <v>0</v>
      </c>
      <c r="G434" s="11">
        <v>0</v>
      </c>
      <c r="H434" s="86">
        <v>0</v>
      </c>
    </row>
    <row r="435" spans="1:10" ht="24.75" thickBot="1" x14ac:dyDescent="0.3">
      <c r="A435" s="117">
        <v>61401</v>
      </c>
      <c r="B435" s="146" t="s">
        <v>4</v>
      </c>
      <c r="C435" s="147">
        <v>0</v>
      </c>
      <c r="D435" s="147">
        <v>0</v>
      </c>
      <c r="E435" s="147">
        <v>0</v>
      </c>
      <c r="F435" s="120">
        <v>0</v>
      </c>
      <c r="G435" s="147">
        <v>0</v>
      </c>
      <c r="H435" s="148">
        <f>H436</f>
        <v>0</v>
      </c>
    </row>
    <row r="436" spans="1:10" ht="15.75" thickTop="1" x14ac:dyDescent="0.25">
      <c r="A436" s="149"/>
      <c r="B436" s="150"/>
      <c r="C436" s="151"/>
      <c r="D436" s="151"/>
      <c r="E436" s="151"/>
      <c r="F436" s="151"/>
      <c r="G436" s="151"/>
      <c r="H436" s="152"/>
    </row>
    <row r="437" spans="1:10" x14ac:dyDescent="0.25">
      <c r="A437" s="85"/>
      <c r="B437" s="25" t="s">
        <v>3</v>
      </c>
      <c r="C437" s="11">
        <f>C438</f>
        <v>0</v>
      </c>
      <c r="D437" s="11">
        <f t="shared" ref="D437:H438" si="181">D438</f>
        <v>1077721.2</v>
      </c>
      <c r="E437" s="11">
        <f t="shared" si="181"/>
        <v>1077721.2</v>
      </c>
      <c r="F437" s="39">
        <f t="shared" si="181"/>
        <v>1069420.6100000001</v>
      </c>
      <c r="G437" s="11">
        <f t="shared" si="181"/>
        <v>1069420.6100000001</v>
      </c>
      <c r="H437" s="86">
        <f t="shared" si="181"/>
        <v>8300.589999999851</v>
      </c>
    </row>
    <row r="438" spans="1:10" x14ac:dyDescent="0.25">
      <c r="A438" s="85">
        <v>6100</v>
      </c>
      <c r="B438" s="10" t="s">
        <v>2</v>
      </c>
      <c r="C438" s="11">
        <f>C439</f>
        <v>0</v>
      </c>
      <c r="D438" s="11">
        <f t="shared" si="181"/>
        <v>1077721.2</v>
      </c>
      <c r="E438" s="11">
        <f t="shared" si="181"/>
        <v>1077721.2</v>
      </c>
      <c r="F438" s="39">
        <f>F439</f>
        <v>1069420.6100000001</v>
      </c>
      <c r="G438" s="11">
        <f t="shared" si="181"/>
        <v>1069420.6100000001</v>
      </c>
      <c r="H438" s="86">
        <f t="shared" si="181"/>
        <v>8300.589999999851</v>
      </c>
    </row>
    <row r="439" spans="1:10" x14ac:dyDescent="0.25">
      <c r="A439" s="85">
        <v>61400</v>
      </c>
      <c r="B439" s="13" t="s">
        <v>1</v>
      </c>
      <c r="C439" s="11">
        <f>C440</f>
        <v>0</v>
      </c>
      <c r="D439" s="11">
        <f t="shared" ref="D439:E439" si="182">D440</f>
        <v>1077721.2</v>
      </c>
      <c r="E439" s="11">
        <f t="shared" si="182"/>
        <v>1077721.2</v>
      </c>
      <c r="F439" s="39">
        <f>F440</f>
        <v>1069420.6100000001</v>
      </c>
      <c r="G439" s="11">
        <f>G440</f>
        <v>1069420.6100000001</v>
      </c>
      <c r="H439" s="86">
        <f>H440</f>
        <v>8300.589999999851</v>
      </c>
      <c r="I439" s="45"/>
    </row>
    <row r="440" spans="1:10" x14ac:dyDescent="0.25">
      <c r="A440" s="85">
        <v>61401</v>
      </c>
      <c r="B440" s="55" t="s">
        <v>225</v>
      </c>
      <c r="C440" s="56">
        <v>0</v>
      </c>
      <c r="D440" s="56">
        <v>1077721.2</v>
      </c>
      <c r="E440" s="12">
        <f>C440+D440</f>
        <v>1077721.2</v>
      </c>
      <c r="F440" s="36">
        <v>1069420.6100000001</v>
      </c>
      <c r="G440" s="12">
        <v>1069420.6100000001</v>
      </c>
      <c r="H440" s="100">
        <f>E440-G440</f>
        <v>8300.589999999851</v>
      </c>
    </row>
    <row r="441" spans="1:10" ht="15" customHeight="1" x14ac:dyDescent="0.25">
      <c r="A441" s="106"/>
      <c r="B441" s="29"/>
      <c r="C441" s="30"/>
      <c r="D441" s="30"/>
      <c r="E441" s="30"/>
      <c r="F441" s="30"/>
      <c r="G441" s="30"/>
      <c r="H441" s="107"/>
    </row>
    <row r="442" spans="1:10" x14ac:dyDescent="0.25">
      <c r="A442" s="85"/>
      <c r="B442" s="25" t="s">
        <v>224</v>
      </c>
      <c r="C442" s="39">
        <f t="shared" ref="C442:H443" si="183">C443</f>
        <v>0</v>
      </c>
      <c r="D442" s="39">
        <f t="shared" si="183"/>
        <v>3996000</v>
      </c>
      <c r="E442" s="39">
        <f t="shared" si="183"/>
        <v>3996000</v>
      </c>
      <c r="F442" s="39">
        <f t="shared" si="183"/>
        <v>3939120.77</v>
      </c>
      <c r="G442" s="11">
        <f t="shared" si="183"/>
        <v>3939120.77</v>
      </c>
      <c r="H442" s="86">
        <f t="shared" si="183"/>
        <v>56879.229999999981</v>
      </c>
      <c r="I442" s="45"/>
    </row>
    <row r="443" spans="1:10" x14ac:dyDescent="0.25">
      <c r="A443" s="85">
        <v>6100</v>
      </c>
      <c r="B443" s="10" t="s">
        <v>2</v>
      </c>
      <c r="C443" s="39">
        <f t="shared" si="183"/>
        <v>0</v>
      </c>
      <c r="D443" s="39">
        <f t="shared" si="183"/>
        <v>3996000</v>
      </c>
      <c r="E443" s="39">
        <f t="shared" si="183"/>
        <v>3996000</v>
      </c>
      <c r="F443" s="39">
        <f>F444</f>
        <v>3939120.77</v>
      </c>
      <c r="G443" s="11">
        <f>G444</f>
        <v>3939120.77</v>
      </c>
      <c r="H443" s="86">
        <f>H444</f>
        <v>56879.229999999981</v>
      </c>
    </row>
    <row r="444" spans="1:10" x14ac:dyDescent="0.25">
      <c r="A444" s="85">
        <v>61402</v>
      </c>
      <c r="B444" s="13" t="s">
        <v>226</v>
      </c>
      <c r="C444" s="11">
        <v>0</v>
      </c>
      <c r="D444" s="11">
        <v>3996000</v>
      </c>
      <c r="E444" s="11">
        <f>C444+D444</f>
        <v>3996000</v>
      </c>
      <c r="F444" s="39">
        <v>3939120.77</v>
      </c>
      <c r="G444" s="11">
        <f>F444</f>
        <v>3939120.77</v>
      </c>
      <c r="H444" s="86">
        <f>E444-G444</f>
        <v>56879.229999999981</v>
      </c>
    </row>
    <row r="445" spans="1:10" ht="15.75" thickBot="1" x14ac:dyDescent="0.3">
      <c r="A445" s="108" t="s">
        <v>0</v>
      </c>
      <c r="B445" s="109"/>
      <c r="C445" s="110">
        <f t="shared" ref="C445:H445" si="184">C11+C93+C166+C294+C357+C394</f>
        <v>31563703</v>
      </c>
      <c r="D445" s="110">
        <f t="shared" si="184"/>
        <v>10246580.120000001</v>
      </c>
      <c r="E445" s="110">
        <f t="shared" si="184"/>
        <v>41849242.350000001</v>
      </c>
      <c r="F445" s="110">
        <f t="shared" si="184"/>
        <v>39319905.530000001</v>
      </c>
      <c r="G445" s="110">
        <f t="shared" si="184"/>
        <v>39319905.530000001</v>
      </c>
      <c r="H445" s="111">
        <f t="shared" si="184"/>
        <v>2529336.8199999998</v>
      </c>
    </row>
    <row r="446" spans="1:10" ht="15.75" thickTop="1" x14ac:dyDescent="0.25"/>
    <row r="447" spans="1:10" x14ac:dyDescent="0.25">
      <c r="F447" s="61"/>
    </row>
    <row r="448" spans="1:10" x14ac:dyDescent="0.25">
      <c r="I448" s="62"/>
      <c r="J448" s="45"/>
    </row>
    <row r="449" spans="4:10" x14ac:dyDescent="0.25">
      <c r="D449" s="62"/>
      <c r="E449" s="63"/>
      <c r="H449" s="62"/>
      <c r="I449" s="62"/>
      <c r="J449" s="45"/>
    </row>
    <row r="450" spans="4:10" x14ac:dyDescent="0.25">
      <c r="D450" s="62"/>
      <c r="E450" s="62"/>
      <c r="F450" s="62"/>
      <c r="J450" s="45"/>
    </row>
    <row r="451" spans="4:10" x14ac:dyDescent="0.25">
      <c r="E451" s="45"/>
      <c r="J451" s="45"/>
    </row>
    <row r="452" spans="4:10" x14ac:dyDescent="0.25">
      <c r="E452" s="62"/>
      <c r="F452" s="61"/>
      <c r="G452" s="62"/>
      <c r="J452" s="45"/>
    </row>
    <row r="453" spans="4:10" x14ac:dyDescent="0.25">
      <c r="E453" s="62"/>
      <c r="J453" s="45"/>
    </row>
    <row r="454" spans="4:10" x14ac:dyDescent="0.25">
      <c r="H454" s="62"/>
      <c r="J454" s="45"/>
    </row>
    <row r="455" spans="4:10" x14ac:dyDescent="0.25">
      <c r="J455" s="45"/>
    </row>
    <row r="456" spans="4:10" x14ac:dyDescent="0.25">
      <c r="J456" s="45"/>
    </row>
    <row r="457" spans="4:10" x14ac:dyDescent="0.25">
      <c r="J457" s="45"/>
    </row>
    <row r="458" spans="4:10" x14ac:dyDescent="0.25">
      <c r="J458" s="45"/>
    </row>
    <row r="459" spans="4:10" x14ac:dyDescent="0.25">
      <c r="J459" s="45"/>
    </row>
    <row r="460" spans="4:10" x14ac:dyDescent="0.25">
      <c r="J460" s="45"/>
    </row>
    <row r="461" spans="4:10" x14ac:dyDescent="0.25">
      <c r="J461" s="45"/>
    </row>
    <row r="462" spans="4:10" x14ac:dyDescent="0.25">
      <c r="J462" s="45"/>
    </row>
    <row r="463" spans="4:10" x14ac:dyDescent="0.25">
      <c r="I463" s="62"/>
      <c r="J463" s="45"/>
    </row>
    <row r="464" spans="4:10" x14ac:dyDescent="0.25">
      <c r="J464" s="45"/>
    </row>
    <row r="465" spans="10:10" x14ac:dyDescent="0.25">
      <c r="J465" s="45"/>
    </row>
    <row r="466" spans="10:10" x14ac:dyDescent="0.25">
      <c r="J466" s="45"/>
    </row>
    <row r="467" spans="10:10" x14ac:dyDescent="0.25">
      <c r="J467" s="45"/>
    </row>
    <row r="468" spans="10:10" x14ac:dyDescent="0.25">
      <c r="J468" s="45"/>
    </row>
    <row r="469" spans="10:10" x14ac:dyDescent="0.25">
      <c r="J469" s="45"/>
    </row>
    <row r="470" spans="10:10" x14ac:dyDescent="0.25">
      <c r="J470" s="45"/>
    </row>
  </sheetData>
  <mergeCells count="8">
    <mergeCell ref="A445:B445"/>
    <mergeCell ref="A5:H5"/>
    <mergeCell ref="A6:H6"/>
    <mergeCell ref="A7:H7"/>
    <mergeCell ref="A8:H8"/>
    <mergeCell ref="A9:B10"/>
    <mergeCell ref="C9:G9"/>
    <mergeCell ref="H9:H10"/>
  </mergeCells>
  <dataValidations disablePrompts="1" count="1">
    <dataValidation type="decimal" errorStyle="warning" operator="equal" allowBlank="1" showInputMessage="1" showErrorMessage="1" errorTitle="Favor de verificar" error="El GRAN TOTAL debe de coincidir con la suma de todos los SUBTOTALES." sqref="C445:H445">
      <formula1>SUM(E11:E440)</formula1>
    </dataValidation>
  </dataValidations>
  <printOptions horizontalCentered="1"/>
  <pageMargins left="0.26" right="0.17" top="0.35433070866141736" bottom="0.92" header="0.31496062992125984" footer="0.31496062992125984"/>
  <pageSetup scale="65" orientation="portrait" r:id="rId1"/>
  <headerFooter>
    <oddFooter>&amp;LELABORO:
LIC. AARON CORTEZ AVILES
TESORERO MUNICIPAL&amp;CREVISO:
C. ALEJANDRO GONZALEZ MENDEZ
PRESIDENTE MUNICIPAL&amp;RVo. Bo.
C. MARISOL GARCIA RAMIREZ
SINDICO PROCURADOR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DICIEMBRE-15</vt:lpstr>
      <vt:lpstr>'DICIEMBRE-15'!Títulos_a_imprimir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ASUS</cp:lastModifiedBy>
  <cp:lastPrinted>2016-03-30T17:49:18Z</cp:lastPrinted>
  <dcterms:created xsi:type="dcterms:W3CDTF">2015-02-25T11:34:58Z</dcterms:created>
  <dcterms:modified xsi:type="dcterms:W3CDTF">2016-03-30T18:38:22Z</dcterms:modified>
</cp:coreProperties>
</file>