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AUDITORIA 2016\INF_ANUAL_CTA_PBCA_2015\INF_PRESUPUESTARIA\"/>
    </mc:Choice>
  </mc:AlternateContent>
  <bookViews>
    <workbookView xWindow="0" yWindow="600" windowWidth="19440" windowHeight="7455"/>
  </bookViews>
  <sheets>
    <sheet name="DICIEMBRE" sheetId="14" r:id="rId1"/>
  </sheets>
  <definedNames>
    <definedName name="_xlnm.Print_Titles" localSheetId="0">DICIEMBRE!$1:$8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1" i="14" l="1"/>
  <c r="D201" i="14"/>
  <c r="E201" i="14"/>
  <c r="F201" i="14"/>
  <c r="G201" i="14"/>
  <c r="B201" i="14"/>
  <c r="C95" i="14"/>
  <c r="D95" i="14"/>
  <c r="E95" i="14"/>
  <c r="F95" i="14"/>
  <c r="G95" i="14"/>
  <c r="B95" i="14"/>
  <c r="D190" i="14"/>
  <c r="E190" i="14"/>
  <c r="F190" i="14"/>
  <c r="G190" i="14"/>
  <c r="C190" i="14"/>
  <c r="D191" i="14"/>
  <c r="E191" i="14"/>
  <c r="F191" i="14"/>
  <c r="G191" i="14"/>
  <c r="C191" i="14"/>
  <c r="D192" i="14"/>
  <c r="C181" i="14"/>
  <c r="D181" i="14"/>
  <c r="C180" i="14"/>
  <c r="D180" i="14"/>
  <c r="B177" i="14"/>
  <c r="C177" i="14"/>
  <c r="D177" i="14"/>
  <c r="E177" i="14"/>
  <c r="B176" i="14"/>
  <c r="C176" i="14"/>
  <c r="D176" i="14"/>
  <c r="E176" i="14"/>
  <c r="B161" i="14"/>
  <c r="C161" i="14"/>
  <c r="E161" i="14"/>
  <c r="B162" i="14"/>
  <c r="C162" i="14"/>
  <c r="E162" i="14"/>
  <c r="B147" i="14"/>
  <c r="C147" i="14"/>
  <c r="E147" i="14"/>
  <c r="B146" i="14"/>
  <c r="C146" i="14"/>
  <c r="E146" i="14"/>
  <c r="B132" i="14"/>
  <c r="C132" i="14"/>
  <c r="E132" i="14"/>
  <c r="B131" i="14"/>
  <c r="C131" i="14"/>
  <c r="E131" i="14"/>
  <c r="B116" i="14"/>
  <c r="B115" i="14" s="1"/>
  <c r="C116" i="14"/>
  <c r="E116" i="14"/>
  <c r="E115" i="14" s="1"/>
  <c r="C115" i="14"/>
  <c r="B97" i="14"/>
  <c r="C97" i="14"/>
  <c r="E97" i="14"/>
  <c r="B96" i="14"/>
  <c r="C96" i="14"/>
  <c r="E96" i="14"/>
  <c r="C187" i="14"/>
  <c r="C184" i="14"/>
  <c r="G187" i="14"/>
  <c r="D184" i="14"/>
  <c r="D187" i="14"/>
  <c r="G188" i="14"/>
  <c r="D188" i="14"/>
  <c r="G184" i="14"/>
  <c r="G185" i="14"/>
  <c r="D185" i="14"/>
  <c r="G180" i="14"/>
  <c r="G182" i="14"/>
  <c r="G178" i="14"/>
  <c r="F174" i="14"/>
  <c r="D159" i="14"/>
  <c r="D158" i="14"/>
  <c r="G158" i="14"/>
  <c r="G159" i="14"/>
  <c r="D148" i="14"/>
  <c r="G148" i="14"/>
  <c r="F159" i="14"/>
  <c r="D118" i="14"/>
  <c r="D119" i="14"/>
  <c r="D120" i="14"/>
  <c r="D121" i="14"/>
  <c r="D122" i="14"/>
  <c r="D123" i="14"/>
  <c r="D124" i="14"/>
  <c r="D125" i="14"/>
  <c r="D126" i="14"/>
  <c r="D127" i="14"/>
  <c r="D128" i="14"/>
  <c r="D110" i="14"/>
  <c r="D114" i="14"/>
  <c r="G98" i="14"/>
  <c r="F99" i="14"/>
  <c r="F100" i="14"/>
  <c r="F101" i="14"/>
  <c r="F102" i="14"/>
  <c r="F103" i="14"/>
  <c r="F104" i="14"/>
  <c r="F105" i="14"/>
  <c r="F106" i="14"/>
  <c r="F107" i="14"/>
  <c r="F108" i="14"/>
  <c r="F109" i="14"/>
  <c r="F110" i="14"/>
  <c r="F111" i="14"/>
  <c r="F112" i="14"/>
  <c r="F113" i="14"/>
  <c r="F114" i="14"/>
  <c r="F98" i="14"/>
  <c r="G63" i="14"/>
  <c r="G44" i="14"/>
  <c r="G41" i="14"/>
  <c r="G40" i="14"/>
  <c r="G17" i="14"/>
  <c r="G12" i="14"/>
  <c r="G200" i="14"/>
  <c r="G198" i="14"/>
  <c r="G197" i="14"/>
  <c r="G196" i="14"/>
  <c r="G195" i="14"/>
  <c r="G194" i="14"/>
  <c r="G193" i="14"/>
  <c r="F187" i="14"/>
  <c r="E187" i="14"/>
  <c r="F185" i="14"/>
  <c r="F184" i="14"/>
  <c r="E184" i="14"/>
  <c r="G181" i="14"/>
  <c r="F182" i="14"/>
  <c r="D182" i="14"/>
  <c r="F181" i="14"/>
  <c r="E181" i="14"/>
  <c r="B181" i="14"/>
  <c r="F180" i="14"/>
  <c r="E180" i="14"/>
  <c r="B180" i="14"/>
  <c r="G179" i="14"/>
  <c r="G177" i="14"/>
  <c r="G176" i="14" s="1"/>
  <c r="F178" i="14"/>
  <c r="D178" i="14"/>
  <c r="F177" i="14"/>
  <c r="F176" i="14" s="1"/>
  <c r="G175" i="14"/>
  <c r="D174" i="14"/>
  <c r="G174" i="14" s="1"/>
  <c r="F173" i="14"/>
  <c r="D173" i="14"/>
  <c r="G173" i="14" s="1"/>
  <c r="D172" i="14"/>
  <c r="G172" i="14" s="1"/>
  <c r="D171" i="14"/>
  <c r="G171" i="14" s="1"/>
  <c r="D170" i="14"/>
  <c r="G170" i="14" s="1"/>
  <c r="D169" i="14"/>
  <c r="G169" i="14" s="1"/>
  <c r="D168" i="14"/>
  <c r="G168" i="14" s="1"/>
  <c r="D167" i="14"/>
  <c r="G167" i="14" s="1"/>
  <c r="D166" i="14"/>
  <c r="G166" i="14" s="1"/>
  <c r="D165" i="14"/>
  <c r="G165" i="14" s="1"/>
  <c r="D164" i="14"/>
  <c r="G164" i="14" s="1"/>
  <c r="D163" i="14"/>
  <c r="F162" i="14"/>
  <c r="F161" i="14" s="1"/>
  <c r="F158" i="14"/>
  <c r="F157" i="14"/>
  <c r="D157" i="14"/>
  <c r="G157" i="14" s="1"/>
  <c r="D156" i="14"/>
  <c r="G156" i="14" s="1"/>
  <c r="D155" i="14"/>
  <c r="G155" i="14" s="1"/>
  <c r="F154" i="14"/>
  <c r="D154" i="14"/>
  <c r="G154" i="14" s="1"/>
  <c r="F153" i="14"/>
  <c r="D153" i="14"/>
  <c r="G153" i="14" s="1"/>
  <c r="D152" i="14"/>
  <c r="G152" i="14" s="1"/>
  <c r="D151" i="14"/>
  <c r="G151" i="14" s="1"/>
  <c r="D150" i="14"/>
  <c r="G150" i="14" s="1"/>
  <c r="D149" i="14"/>
  <c r="G149" i="14" s="1"/>
  <c r="F147" i="14"/>
  <c r="F146" i="14" s="1"/>
  <c r="F142" i="14"/>
  <c r="D142" i="14"/>
  <c r="G142" i="14" s="1"/>
  <c r="G141" i="14"/>
  <c r="D141" i="14"/>
  <c r="G140" i="14"/>
  <c r="D140" i="14"/>
  <c r="G139" i="14"/>
  <c r="F139" i="14"/>
  <c r="D139" i="14"/>
  <c r="F138" i="14"/>
  <c r="G138" i="14" s="1"/>
  <c r="D138" i="14"/>
  <c r="G137" i="14"/>
  <c r="D137" i="14"/>
  <c r="G136" i="14"/>
  <c r="D136" i="14"/>
  <c r="G135" i="14"/>
  <c r="D135" i="14"/>
  <c r="G134" i="14"/>
  <c r="D134" i="14"/>
  <c r="G133" i="14"/>
  <c r="D133" i="14"/>
  <c r="F129" i="14"/>
  <c r="G129" i="14" s="1"/>
  <c r="F128" i="14"/>
  <c r="G128" i="14" s="1"/>
  <c r="F127" i="14"/>
  <c r="G127" i="14" s="1"/>
  <c r="F126" i="14"/>
  <c r="G126" i="14" s="1"/>
  <c r="F125" i="14"/>
  <c r="F124" i="14"/>
  <c r="F123" i="14"/>
  <c r="F122" i="14"/>
  <c r="G122" i="14" s="1"/>
  <c r="F121" i="14"/>
  <c r="G121" i="14" s="1"/>
  <c r="F120" i="14"/>
  <c r="G120" i="14" s="1"/>
  <c r="F119" i="14"/>
  <c r="G119" i="14" s="1"/>
  <c r="F118" i="14"/>
  <c r="F117" i="14"/>
  <c r="G117" i="14" s="1"/>
  <c r="D117" i="14"/>
  <c r="D113" i="14"/>
  <c r="D112" i="14"/>
  <c r="D111" i="14"/>
  <c r="D109" i="14"/>
  <c r="G109" i="14" s="1"/>
  <c r="D108" i="14"/>
  <c r="G108" i="14" s="1"/>
  <c r="D107" i="14"/>
  <c r="G107" i="14" s="1"/>
  <c r="D106" i="14"/>
  <c r="G106" i="14" s="1"/>
  <c r="D105" i="14"/>
  <c r="G105" i="14" s="1"/>
  <c r="D104" i="14"/>
  <c r="G104" i="14" s="1"/>
  <c r="D103" i="14"/>
  <c r="G103" i="14" s="1"/>
  <c r="D102" i="14"/>
  <c r="G102" i="14" s="1"/>
  <c r="D101" i="14"/>
  <c r="G101" i="14" s="1"/>
  <c r="D100" i="14"/>
  <c r="G100" i="14" s="1"/>
  <c r="D99" i="14"/>
  <c r="D98" i="14"/>
  <c r="G93" i="14"/>
  <c r="D93" i="14"/>
  <c r="G92" i="14"/>
  <c r="D92" i="14"/>
  <c r="D91" i="14"/>
  <c r="G91" i="14" s="1"/>
  <c r="F90" i="14"/>
  <c r="D90" i="14"/>
  <c r="G90" i="14" s="1"/>
  <c r="F89" i="14"/>
  <c r="D89" i="14"/>
  <c r="G89" i="14" s="1"/>
  <c r="E88" i="14"/>
  <c r="C88" i="14"/>
  <c r="B88" i="14"/>
  <c r="D87" i="14"/>
  <c r="G87" i="14" s="1"/>
  <c r="D86" i="14"/>
  <c r="G86" i="14" s="1"/>
  <c r="D85" i="14"/>
  <c r="G85" i="14" s="1"/>
  <c r="D84" i="14"/>
  <c r="G84" i="14" s="1"/>
  <c r="D83" i="14"/>
  <c r="G83" i="14" s="1"/>
  <c r="D82" i="14"/>
  <c r="G82" i="14" s="1"/>
  <c r="D81" i="14"/>
  <c r="G81" i="14" s="1"/>
  <c r="F80" i="14"/>
  <c r="D80" i="14"/>
  <c r="G80" i="14" s="1"/>
  <c r="D79" i="14"/>
  <c r="G79" i="14" s="1"/>
  <c r="D78" i="14"/>
  <c r="G78" i="14" s="1"/>
  <c r="F77" i="14"/>
  <c r="D77" i="14"/>
  <c r="G77" i="14" s="1"/>
  <c r="E76" i="14"/>
  <c r="C76" i="14"/>
  <c r="C74" i="14" s="1"/>
  <c r="B76" i="14"/>
  <c r="D75" i="14"/>
  <c r="B74" i="14"/>
  <c r="D73" i="14"/>
  <c r="G73" i="14" s="1"/>
  <c r="D72" i="14"/>
  <c r="G72" i="14" s="1"/>
  <c r="D71" i="14"/>
  <c r="G71" i="14" s="1"/>
  <c r="D70" i="14"/>
  <c r="G70" i="14" s="1"/>
  <c r="D69" i="14"/>
  <c r="G69" i="14" s="1"/>
  <c r="D68" i="14"/>
  <c r="G68" i="14" s="1"/>
  <c r="D67" i="14"/>
  <c r="G67" i="14" s="1"/>
  <c r="D66" i="14"/>
  <c r="G66" i="14" s="1"/>
  <c r="F65" i="14"/>
  <c r="D65" i="14"/>
  <c r="G65" i="14" s="1"/>
  <c r="D64" i="14"/>
  <c r="G64" i="14" s="1"/>
  <c r="D63" i="14"/>
  <c r="E62" i="14"/>
  <c r="C62" i="14"/>
  <c r="B62" i="14"/>
  <c r="G61" i="14"/>
  <c r="D61" i="14"/>
  <c r="G60" i="14"/>
  <c r="D60" i="14"/>
  <c r="G59" i="14"/>
  <c r="D59" i="14"/>
  <c r="G58" i="14"/>
  <c r="D58" i="14"/>
  <c r="G57" i="14"/>
  <c r="D57" i="14"/>
  <c r="G56" i="14"/>
  <c r="D56" i="14"/>
  <c r="G55" i="14"/>
  <c r="F55" i="14"/>
  <c r="E55" i="14"/>
  <c r="D55" i="14"/>
  <c r="C55" i="14"/>
  <c r="B55" i="14"/>
  <c r="F54" i="14"/>
  <c r="D54" i="14"/>
  <c r="G54" i="14" s="1"/>
  <c r="B54" i="14"/>
  <c r="D53" i="14"/>
  <c r="G53" i="14" s="1"/>
  <c r="F52" i="14"/>
  <c r="D52" i="14"/>
  <c r="G52" i="14" s="1"/>
  <c r="D51" i="14"/>
  <c r="G51" i="14" s="1"/>
  <c r="D50" i="14"/>
  <c r="G50" i="14" s="1"/>
  <c r="D49" i="14"/>
  <c r="G49" i="14" s="1"/>
  <c r="D48" i="14"/>
  <c r="G48" i="14" s="1"/>
  <c r="D47" i="14"/>
  <c r="G47" i="14" s="1"/>
  <c r="D46" i="14"/>
  <c r="G46" i="14" s="1"/>
  <c r="D45" i="14"/>
  <c r="G45" i="14" s="1"/>
  <c r="D44" i="14"/>
  <c r="E43" i="14"/>
  <c r="C43" i="14"/>
  <c r="B43" i="14"/>
  <c r="G42" i="14"/>
  <c r="D42" i="14"/>
  <c r="F41" i="14"/>
  <c r="D41" i="14"/>
  <c r="G39" i="14"/>
  <c r="F40" i="14"/>
  <c r="D40" i="14"/>
  <c r="E39" i="14"/>
  <c r="C39" i="14"/>
  <c r="B39" i="14"/>
  <c r="F38" i="14"/>
  <c r="D38" i="14"/>
  <c r="F37" i="14"/>
  <c r="D37" i="14"/>
  <c r="F36" i="14"/>
  <c r="D36" i="14"/>
  <c r="F35" i="14"/>
  <c r="D35" i="14"/>
  <c r="F34" i="14"/>
  <c r="D34" i="14"/>
  <c r="F33" i="14"/>
  <c r="D33" i="14"/>
  <c r="F32" i="14"/>
  <c r="D32" i="14"/>
  <c r="F31" i="14"/>
  <c r="D31" i="14"/>
  <c r="D29" i="14" s="1"/>
  <c r="G30" i="14"/>
  <c r="D30" i="14"/>
  <c r="F29" i="14"/>
  <c r="E29" i="14"/>
  <c r="C29" i="14"/>
  <c r="B29" i="14"/>
  <c r="B28" i="14" s="1"/>
  <c r="D26" i="14"/>
  <c r="G24" i="14"/>
  <c r="D24" i="14"/>
  <c r="F23" i="14"/>
  <c r="D23" i="14"/>
  <c r="F22" i="14"/>
  <c r="D22" i="14"/>
  <c r="F21" i="14"/>
  <c r="D21" i="14"/>
  <c r="F20" i="14"/>
  <c r="D20" i="14"/>
  <c r="F19" i="14"/>
  <c r="D19" i="14"/>
  <c r="F18" i="14"/>
  <c r="D18" i="14"/>
  <c r="F17" i="14"/>
  <c r="D17" i="14"/>
  <c r="D16" i="14" s="1"/>
  <c r="F16" i="14"/>
  <c r="E16" i="14"/>
  <c r="C16" i="14"/>
  <c r="B16" i="14"/>
  <c r="F15" i="14"/>
  <c r="D15" i="14"/>
  <c r="F14" i="14"/>
  <c r="D14" i="14"/>
  <c r="F13" i="14"/>
  <c r="D13" i="14"/>
  <c r="F12" i="14"/>
  <c r="D12" i="14"/>
  <c r="F11" i="14"/>
  <c r="F10" i="14" s="1"/>
  <c r="E11" i="14"/>
  <c r="E10" i="14" s="1"/>
  <c r="C11" i="14"/>
  <c r="C10" i="14" s="1"/>
  <c r="B11" i="14"/>
  <c r="B10" i="14" s="1"/>
  <c r="G111" i="14" l="1"/>
  <c r="G113" i="14"/>
  <c r="D116" i="14"/>
  <c r="D115" i="14" s="1"/>
  <c r="G110" i="14"/>
  <c r="G18" i="14"/>
  <c r="G19" i="14"/>
  <c r="G20" i="14"/>
  <c r="G21" i="14"/>
  <c r="G22" i="14"/>
  <c r="G23" i="14"/>
  <c r="G35" i="14"/>
  <c r="D97" i="14"/>
  <c r="D96" i="14" s="1"/>
  <c r="G112" i="14"/>
  <c r="D132" i="14"/>
  <c r="D131" i="14" s="1"/>
  <c r="G114" i="14"/>
  <c r="G32" i="14"/>
  <c r="G33" i="14"/>
  <c r="G34" i="14"/>
  <c r="G13" i="14"/>
  <c r="G15" i="14"/>
  <c r="G37" i="14"/>
  <c r="G132" i="14"/>
  <c r="G131" i="14" s="1"/>
  <c r="G99" i="14"/>
  <c r="G124" i="14"/>
  <c r="G118" i="14"/>
  <c r="D11" i="14"/>
  <c r="D10" i="14" s="1"/>
  <c r="G125" i="14"/>
  <c r="G123" i="14"/>
  <c r="D147" i="14"/>
  <c r="D146" i="14" s="1"/>
  <c r="D162" i="14"/>
  <c r="D161" i="14" s="1"/>
  <c r="G163" i="14"/>
  <c r="G162" i="14" s="1"/>
  <c r="G161" i="14" s="1"/>
  <c r="G147" i="14"/>
  <c r="G146" i="14" s="1"/>
  <c r="G97" i="14"/>
  <c r="D88" i="14"/>
  <c r="G76" i="14"/>
  <c r="D76" i="14"/>
  <c r="D74" i="14" s="1"/>
  <c r="G88" i="14"/>
  <c r="E74" i="14"/>
  <c r="G74" i="14"/>
  <c r="D62" i="14"/>
  <c r="D43" i="14"/>
  <c r="D28" i="14" s="1"/>
  <c r="F43" i="14"/>
  <c r="G43" i="14"/>
  <c r="D39" i="14"/>
  <c r="G31" i="14"/>
  <c r="G38" i="14"/>
  <c r="G36" i="14"/>
  <c r="E28" i="14"/>
  <c r="C28" i="14"/>
  <c r="G16" i="14"/>
  <c r="G14" i="14"/>
  <c r="G62" i="14"/>
  <c r="F62" i="14"/>
  <c r="F39" i="14"/>
  <c r="F76" i="14"/>
  <c r="F88" i="14"/>
  <c r="F97" i="14"/>
  <c r="F96" i="14" s="1"/>
  <c r="F116" i="14"/>
  <c r="F115" i="14" s="1"/>
  <c r="F132" i="14"/>
  <c r="F131" i="14" s="1"/>
  <c r="G116" i="14" l="1"/>
  <c r="G115" i="14" s="1"/>
  <c r="G96" i="14"/>
  <c r="G11" i="14"/>
  <c r="G10" i="14" s="1"/>
  <c r="F74" i="14"/>
  <c r="F28" i="14"/>
  <c r="G29" i="14"/>
  <c r="G28" i="14" s="1"/>
</calcChain>
</file>

<file path=xl/sharedStrings.xml><?xml version="1.0" encoding="utf-8"?>
<sst xmlns="http://schemas.openxmlformats.org/spreadsheetml/2006/main" count="192" uniqueCount="186">
  <si>
    <t>COMPENSACION</t>
  </si>
  <si>
    <t>FONDO DE COMPENSACION</t>
  </si>
  <si>
    <t>AJUSTE DE PARTICIPACION</t>
  </si>
  <si>
    <t>FISCALIZACION DICIEMBRE</t>
  </si>
  <si>
    <t>FISCALIZACION NOVIEMBRE</t>
  </si>
  <si>
    <t>FISCALIZACION OCTUBRE</t>
  </si>
  <si>
    <t>FISCALIZACION SEPTIEMBRE</t>
  </si>
  <si>
    <t>FISCALIZACION AGOSTO</t>
  </si>
  <si>
    <t>FISCALIZACION JULIO</t>
  </si>
  <si>
    <t>FISCALIZACION JUNIO</t>
  </si>
  <si>
    <t>FISCALIZACION MAYO</t>
  </si>
  <si>
    <t>FISCALIZACION ABRIL</t>
  </si>
  <si>
    <t>FISCALIZACION MARZO</t>
  </si>
  <si>
    <t>FISCALIZACION FEBRERO</t>
  </si>
  <si>
    <t>FISCALIZACION ENERO</t>
  </si>
  <si>
    <t>FISCALIZACION</t>
  </si>
  <si>
    <t>FONDO DE FISCALIZACION</t>
  </si>
  <si>
    <t>F.A.F.M. DICIEMBRE</t>
  </si>
  <si>
    <t>F.A.F.M. NOVIEMBRE</t>
  </si>
  <si>
    <t>F.A.F.M. OCTUBRE</t>
  </si>
  <si>
    <t>F.A.F.M. SEPTIEMBRE</t>
  </si>
  <si>
    <t>F.A.F.M. AGOSTO</t>
  </si>
  <si>
    <t>F.A.F.M. JULIO</t>
  </si>
  <si>
    <t>F.A.F.M. JUNIO</t>
  </si>
  <si>
    <t>F.A.F.M. MAYO</t>
  </si>
  <si>
    <t>F.A.F.M. ABRIL</t>
  </si>
  <si>
    <t>F.A.F.M. MARZO</t>
  </si>
  <si>
    <t>F.A.F.M. FEBRERO</t>
  </si>
  <si>
    <t>F.A.F.M. ENERO</t>
  </si>
  <si>
    <t>FORTAMUN</t>
  </si>
  <si>
    <t>FONDO FEDERAL FORTAMUN</t>
  </si>
  <si>
    <t>INTERESES BANCARIOS</t>
  </si>
  <si>
    <t>F.AI.S.M. DICIEMBRE</t>
  </si>
  <si>
    <t>F.AI.S.M. NOVIEMBRE</t>
  </si>
  <si>
    <t>F.AI.S.M. OCTUBRE</t>
  </si>
  <si>
    <t>F.AI.S.M. SEPTIEMBRE</t>
  </si>
  <si>
    <t>F.AI.S.M. AGOSTO</t>
  </si>
  <si>
    <t>F.AI.S.M. JULIO</t>
  </si>
  <si>
    <t>F.AI.S.M. JUNIO</t>
  </si>
  <si>
    <t>F.AI.S.M. MAYO</t>
  </si>
  <si>
    <t>F.AI.S.M. ABRIL</t>
  </si>
  <si>
    <t>F.AI.S.M. MARZO</t>
  </si>
  <si>
    <t>F.AI.S.M. FEBRERO</t>
  </si>
  <si>
    <t>F.A.I.S.M. ENERO</t>
  </si>
  <si>
    <t>F.A.I.S.M.</t>
  </si>
  <si>
    <t>FONDO FEDERAL F.A.I.S.M.</t>
  </si>
  <si>
    <t>AJUSTE POR PARTICIPACION</t>
  </si>
  <si>
    <t>FOMENTO DICIEMBRE</t>
  </si>
  <si>
    <t>FOMENTO NOVIEMBRE</t>
  </si>
  <si>
    <t>FOMENTO OCTUBRE</t>
  </si>
  <si>
    <t>FOMENTO SEPTIEMBRE</t>
  </si>
  <si>
    <t>FOMENTO AGOSTO</t>
  </si>
  <si>
    <t>FOMENTO JULIO</t>
  </si>
  <si>
    <t>FOMENTO JUNIO</t>
  </si>
  <si>
    <t>FOMENTO MAYO</t>
  </si>
  <si>
    <t>FOMENTO ABRIL</t>
  </si>
  <si>
    <t>FOMENTO MARZO</t>
  </si>
  <si>
    <t>FOMENTO FEBRERO</t>
  </si>
  <si>
    <t>FOMENTO ENERO</t>
  </si>
  <si>
    <t>FOMENTO MUNICIPAL</t>
  </si>
  <si>
    <t>PARTICIPACIÓN FEDERAL FOMENTO MUNICIPAL</t>
  </si>
  <si>
    <t>COMPENSACION ISAN</t>
  </si>
  <si>
    <t>IEPS</t>
  </si>
  <si>
    <t>ISAN</t>
  </si>
  <si>
    <t>F.U.P.O. DICIEMBRE</t>
  </si>
  <si>
    <t>F.U.P.O. NOVIEMBRE</t>
  </si>
  <si>
    <t>F.U.P.O. OCTUBRE</t>
  </si>
  <si>
    <t>F.U.P.O. SEPTIEMBRE</t>
  </si>
  <si>
    <t>F.U.P.O. AGOSTO</t>
  </si>
  <si>
    <t>F.U.P.O. JULIO</t>
  </si>
  <si>
    <t>F.U.P.O. JUNIO</t>
  </si>
  <si>
    <t>F.U.P.O. MAYO</t>
  </si>
  <si>
    <t>F.U.P.O. ABRIL</t>
  </si>
  <si>
    <t>F.U.P.O. MARZO</t>
  </si>
  <si>
    <t>F.U.P.O. FEBRERO</t>
  </si>
  <si>
    <t>F.U.P.O. ENERO</t>
  </si>
  <si>
    <t>F.U.P.O.</t>
  </si>
  <si>
    <t>PARTICIPACIÓN FEDERAL F.U.P.</t>
  </si>
  <si>
    <t>MULTAS DE TRANSITO</t>
  </si>
  <si>
    <t>OTROS</t>
  </si>
  <si>
    <t>AGUA POTABLE</t>
  </si>
  <si>
    <t>PREDIAL</t>
  </si>
  <si>
    <t>REZAGOS</t>
  </si>
  <si>
    <t>OTROS INGRESOS NO ESPECIFICADOS</t>
  </si>
  <si>
    <t>SANCIONES POR LABORAR DIAS DE DESCANSO</t>
  </si>
  <si>
    <t>INDEMNIZACIONES POR DAÑOS A BIENES MPALE</t>
  </si>
  <si>
    <t>GASTOS DE COBRANZA Y EJECUCIÓN</t>
  </si>
  <si>
    <t>CAUCIONES Y FIANZAS A FAVOR DEL MPIO.</t>
  </si>
  <si>
    <t>HERENCIAS Y DONATIVOS AL MUNICIPIO</t>
  </si>
  <si>
    <t>VENTA DE BIENES MUEBLES MOSTRENCOS</t>
  </si>
  <si>
    <t>MULTAS A LOS INFRACTORES DE REGLAMENTOS</t>
  </si>
  <si>
    <t>RECARGOS</t>
  </si>
  <si>
    <t>INTERESES DE CREDITOS FISCALES</t>
  </si>
  <si>
    <t xml:space="preserve">APROVECHAMIENTOS </t>
  </si>
  <si>
    <t>RENTA DE BIENES MUEBLES</t>
  </si>
  <si>
    <t>DONATIVOS PARA U.B.R.</t>
  </si>
  <si>
    <t>EMPRESAS DEL MUNICIPIO</t>
  </si>
  <si>
    <t>BIENES DE BENEFICENCIA</t>
  </si>
  <si>
    <t>CAPITALES Y VALORES DEL MUNICIPIO</t>
  </si>
  <si>
    <t xml:space="preserve">EXP. Y ENA. DE BIENES </t>
  </si>
  <si>
    <t>ARRENDAMIENTO DE TERRENOS</t>
  </si>
  <si>
    <t>LOCALES EN INTERIOR Y EXT. DE MERCADOS</t>
  </si>
  <si>
    <t>PISO Y PLAZAS PUBLICAS PARA VENTA</t>
  </si>
  <si>
    <t>ARRENDAMIENTO DE BIENES MUEBLES E INM.</t>
  </si>
  <si>
    <t>VENTA DE BIENES MUEBLES E INMUEBLES</t>
  </si>
  <si>
    <t xml:space="preserve">PRODUCTOS </t>
  </si>
  <si>
    <t>COOPERACION CIUDADANA F.U.P.I.</t>
  </si>
  <si>
    <t>NOMBRE DE LA OBRA</t>
  </si>
  <si>
    <t>OBRAS POR COOPERACIÓN F.U.P.I.</t>
  </si>
  <si>
    <t>COOPERACIÓN CIUDADANA F.A.I.S.M.</t>
  </si>
  <si>
    <t>OBRAS POR COOPERACIÓN  REPO</t>
  </si>
  <si>
    <t>DERECHOS OBRAS POR  COOPERACIÓN</t>
  </si>
  <si>
    <t>OTROS INGRESOS D.I.F.</t>
  </si>
  <si>
    <t>LIC. INSTALACIÓN, CONEXIÓN DE DRENAJE</t>
  </si>
  <si>
    <t>LIC. INTRODUCCIÓN TOMAS DE AGUA</t>
  </si>
  <si>
    <t>LIC. POR DEMOLICIONES</t>
  </si>
  <si>
    <t>LICENCIAS DE USO DE SUELO</t>
  </si>
  <si>
    <t>DERECHOS DE DICTAMEN IMPACTO AMBIENTAL</t>
  </si>
  <si>
    <t>LIC. DE EXPEDICION  DE CONCURSOS</t>
  </si>
  <si>
    <t>LIC. PARA CONST. DE BARDAS</t>
  </si>
  <si>
    <t>LICENCIAS PARA CONST. Y REP. CASAS</t>
  </si>
  <si>
    <t>REGISTRO DE PERITOS DE OBRAS DE CONST.</t>
  </si>
  <si>
    <t>VENTA DE LOTES EN  FRACCIONAMIENTOS</t>
  </si>
  <si>
    <t>DERECHOS POR AUTORIZACIÓN LICENCIAS</t>
  </si>
  <si>
    <t>CERTIFICACIONES DE GIROS COMERCIALES</t>
  </si>
  <si>
    <t>CERTIFICACIONES, LEG. Y EXPEDIACIÓN DE C</t>
  </si>
  <si>
    <t>REGISTRO DEL ESTADO FAMILIAR</t>
  </si>
  <si>
    <t>DERECHOS POR REGISTRO</t>
  </si>
  <si>
    <t>SERVICIO DE LIMPIA</t>
  </si>
  <si>
    <t>TARJETAS</t>
  </si>
  <si>
    <t>PANTEONES</t>
  </si>
  <si>
    <t>ALINEAMIENTO Y NOMENCLATURA</t>
  </si>
  <si>
    <t>RASTRO Y MATANZA DE GANADO</t>
  </si>
  <si>
    <t>CORRAL DE CONSEJO</t>
  </si>
  <si>
    <t>DRENAJE Y ALCANTARILLADO</t>
  </si>
  <si>
    <t xml:space="preserve">AGUA POTABLE </t>
  </si>
  <si>
    <t>ALUMBRADO PUBLICO</t>
  </si>
  <si>
    <t>SERVICIOS PUBLICOS</t>
  </si>
  <si>
    <t xml:space="preserve">DERECHOS </t>
  </si>
  <si>
    <t>IMPUESTOS A COMERCIANTES</t>
  </si>
  <si>
    <t>BIENES MUEBLES USADOS E. POR EMPRESAS</t>
  </si>
  <si>
    <t>LIBROS, PERIODICOS Y REVISTAS</t>
  </si>
  <si>
    <t>DIV. Y ESPECT. PUBLICOS Y APARATOS MEC.</t>
  </si>
  <si>
    <t>RIFAS, LOTERIAS Y JUEGOS PERMITIDOS</t>
  </si>
  <si>
    <t>ESTABLECIMIENTOS DE ENSEÑANSA PART.</t>
  </si>
  <si>
    <t>TRASLACIÓN DE DOMINIO</t>
  </si>
  <si>
    <t>IMPUESTO SOBRE TRASLACIÓN DE DOMINIO</t>
  </si>
  <si>
    <t>OTROS (BONIFICACIONES)</t>
  </si>
  <si>
    <t>EJIDAL</t>
  </si>
  <si>
    <t>RUSTICO</t>
  </si>
  <si>
    <t>URBANO</t>
  </si>
  <si>
    <t>IMPUESTO PREDIAL</t>
  </si>
  <si>
    <t>IMPUESTOS</t>
  </si>
  <si>
    <t>RUBRO DE INGRESOS</t>
  </si>
  <si>
    <t>ESTIMADO</t>
  </si>
  <si>
    <t>AMPLIACIONES Y REDUCCIONES</t>
  </si>
  <si>
    <t>MUNICIPIO DE EMILIANO ZAPATA</t>
  </si>
  <si>
    <t>ESTADO ANALITICO DE INGRESOS</t>
  </si>
  <si>
    <t>MODIFICADO</t>
  </si>
  <si>
    <t>DEVENGADO</t>
  </si>
  <si>
    <t>RECAUDADO</t>
  </si>
  <si>
    <t>DIFERENCIA</t>
  </si>
  <si>
    <t>CUOTA Y APORTACIONES DE SEGURIDAD SOCIAL</t>
  </si>
  <si>
    <t>CONTRIBUCIONES DE MEJORA</t>
  </si>
  <si>
    <t>INGRESOS POR VENTAS DE BIENES YSERVICIOS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</si>
  <si>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</si>
  <si>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</si>
  <si>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</si>
  <si>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</si>
  <si>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AYUDAS</t>
  </si>
  <si>
    <t>INGRESOS DERIVADOS DE FINANCIAMIENTO</t>
  </si>
  <si>
    <t>INGRESOS DERIVADOS DEL FINANCIAMIENTO</t>
  </si>
  <si>
    <t>PARTICIPACIONES Y APORTACIONES</t>
  </si>
  <si>
    <t>INGRESO</t>
  </si>
  <si>
    <t>IEPS GASOLINA</t>
  </si>
  <si>
    <t>COMPENSACION 2015</t>
  </si>
  <si>
    <t>FOPEDEP</t>
  </si>
  <si>
    <t>FOPEDEP 2015</t>
  </si>
  <si>
    <t>FONDO DE FOPEDEP</t>
  </si>
  <si>
    <t>TRANSFERENCIAS RAMO 22 AMPLIACION UNIDAD DEPORTIVA</t>
  </si>
  <si>
    <t>INSTANCIA DE LA MUJER</t>
  </si>
  <si>
    <t>PROYECTO DE EVALUACION</t>
  </si>
  <si>
    <t>FONDO DE APOYO EN INFRAESTRUCTURA Y PRODUCTIVIDAD</t>
  </si>
  <si>
    <t>TECHUMBRES</t>
  </si>
  <si>
    <t>CONSTRUCCION DE TECHUMBRE JARDIN DE NIÑOS BARTOLOME DE MEDINA</t>
  </si>
  <si>
    <t>EJERCICIO FISCAL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</si>
</sst>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17" x14ac:knownFonts="1"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i/>
      <sz val="8"/>
      <name val="Arial"/>
      <family val="2"/>
    </font>
    <font>
      <i/>
      <sz val="6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name val="Agency FB"/>
      <family val="2"/>
    </font>
    <font>
      <sz val="10"/>
      <name val="Agency FB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4" fontId="0" fillId="0" borderId="0" xfId="0" applyNumberFormat="1"/>
    <xf numFmtId="4" fontId="5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64" fontId="5" fillId="0" borderId="1" xfId="1" applyNumberFormat="1" applyFont="1" applyBorder="1" applyAlignment="1">
      <alignment vertical="center" wrapText="1"/>
    </xf>
    <xf numFmtId="164" fontId="3" fillId="0" borderId="1" xfId="1" applyNumberFormat="1" applyFont="1" applyBorder="1" applyAlignment="1">
      <alignment vertical="center" wrapText="1"/>
    </xf>
    <xf numFmtId="4" fontId="5" fillId="0" borderId="1" xfId="1" applyNumberFormat="1" applyFont="1" applyBorder="1" applyAlignment="1">
      <alignment vertical="center" wrapText="1"/>
    </xf>
    <xf numFmtId="4" fontId="3" fillId="0" borderId="1" xfId="1" applyNumberFormat="1" applyFont="1" applyBorder="1" applyAlignment="1">
      <alignment vertical="center" wrapText="1"/>
    </xf>
    <xf numFmtId="4" fontId="11" fillId="0" borderId="1" xfId="0" applyNumberFormat="1" applyFont="1" applyFill="1" applyBorder="1" applyAlignment="1">
      <alignment vertical="center" wrapText="1"/>
    </xf>
    <xf numFmtId="4" fontId="11" fillId="4" borderId="1" xfId="0" applyNumberFormat="1" applyFont="1" applyFill="1" applyBorder="1" applyAlignment="1">
      <alignment vertical="center" wrapText="1"/>
    </xf>
    <xf numFmtId="164" fontId="2" fillId="0" borderId="1" xfId="1" applyNumberFormat="1" applyFont="1" applyBorder="1" applyAlignment="1">
      <alignment vertical="center" wrapText="1"/>
    </xf>
    <xf numFmtId="164" fontId="11" fillId="4" borderId="1" xfId="1" applyNumberFormat="1" applyFont="1" applyFill="1" applyBorder="1" applyAlignment="1">
      <alignment vertical="center" wrapText="1"/>
    </xf>
    <xf numFmtId="4" fontId="12" fillId="0" borderId="1" xfId="0" applyNumberFormat="1" applyFont="1" applyFill="1" applyBorder="1" applyAlignment="1">
      <alignment vertical="center" wrapText="1"/>
    </xf>
    <xf numFmtId="4" fontId="11" fillId="4" borderId="3" xfId="0" applyNumberFormat="1" applyFont="1" applyFill="1" applyBorder="1" applyAlignment="1">
      <alignment vertical="center" wrapText="1"/>
    </xf>
    <xf numFmtId="4" fontId="5" fillId="0" borderId="3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4" fontId="2" fillId="0" borderId="3" xfId="0" applyNumberFormat="1" applyFont="1" applyBorder="1" applyAlignment="1">
      <alignment vertical="center" wrapText="1"/>
    </xf>
    <xf numFmtId="4" fontId="11" fillId="0" borderId="3" xfId="0" applyNumberFormat="1" applyFont="1" applyFill="1" applyBorder="1" applyAlignment="1">
      <alignment vertical="center" wrapText="1"/>
    </xf>
    <xf numFmtId="0" fontId="11" fillId="4" borderId="3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3" xfId="0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1" fillId="4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0" fontId="2" fillId="0" borderId="4" xfId="0" applyFont="1" applyBorder="1" applyAlignment="1">
      <alignment horizontal="right" vertical="center"/>
    </xf>
    <xf numFmtId="0" fontId="5" fillId="3" borderId="9" xfId="0" applyFont="1" applyFill="1" applyBorder="1" applyAlignment="1">
      <alignment horizontal="center" vertical="center" wrapText="1"/>
    </xf>
    <xf numFmtId="4" fontId="14" fillId="4" borderId="1" xfId="0" applyNumberFormat="1" applyFont="1" applyFill="1" applyBorder="1" applyAlignment="1">
      <alignment vertical="center" wrapText="1"/>
    </xf>
    <xf numFmtId="4" fontId="14" fillId="4" borderId="5" xfId="0" applyNumberFormat="1" applyFont="1" applyFill="1" applyBorder="1" applyAlignment="1">
      <alignment vertical="center"/>
    </xf>
    <xf numFmtId="0" fontId="6" fillId="4" borderId="2" xfId="0" applyFont="1" applyFill="1" applyBorder="1" applyAlignment="1">
      <alignment vertical="center" wrapText="1"/>
    </xf>
    <xf numFmtId="164" fontId="6" fillId="4" borderId="1" xfId="1" applyNumberFormat="1" applyFont="1" applyFill="1" applyBorder="1" applyAlignment="1">
      <alignment vertical="center" wrapText="1"/>
    </xf>
    <xf numFmtId="4" fontId="6" fillId="4" borderId="1" xfId="0" applyNumberFormat="1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164" fontId="6" fillId="0" borderId="1" xfId="1" applyNumberFormat="1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4" fontId="6" fillId="0" borderId="3" xfId="0" applyNumberFormat="1" applyFont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164" fontId="4" fillId="0" borderId="1" xfId="1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vertical="center" wrapText="1"/>
    </xf>
    <xf numFmtId="4" fontId="14" fillId="4" borderId="3" xfId="0" applyNumberFormat="1" applyFont="1" applyFill="1" applyBorder="1" applyAlignment="1">
      <alignment vertical="center" wrapText="1"/>
    </xf>
    <xf numFmtId="164" fontId="5" fillId="0" borderId="3" xfId="1" applyNumberFormat="1" applyFont="1" applyBorder="1" applyAlignment="1">
      <alignment vertical="center" wrapText="1"/>
    </xf>
    <xf numFmtId="4" fontId="5" fillId="0" borderId="3" xfId="1" applyNumberFormat="1" applyFont="1" applyBorder="1" applyAlignment="1">
      <alignment vertical="center" wrapText="1"/>
    </xf>
    <xf numFmtId="4" fontId="6" fillId="4" borderId="3" xfId="0" applyNumberFormat="1" applyFont="1" applyFill="1" applyBorder="1" applyAlignment="1">
      <alignment vertical="center" wrapText="1"/>
    </xf>
    <xf numFmtId="4" fontId="6" fillId="0" borderId="3" xfId="0" applyNumberFormat="1" applyFont="1" applyFill="1" applyBorder="1" applyAlignment="1">
      <alignment vertical="center" wrapText="1"/>
    </xf>
    <xf numFmtId="4" fontId="4" fillId="0" borderId="3" xfId="0" applyNumberFormat="1" applyFont="1" applyFill="1" applyBorder="1" applyAlignment="1">
      <alignment vertical="center" wrapText="1"/>
    </xf>
    <xf numFmtId="164" fontId="6" fillId="0" borderId="3" xfId="1" applyNumberFormat="1" applyFont="1" applyFill="1" applyBorder="1" applyAlignment="1">
      <alignment vertical="center" wrapText="1"/>
    </xf>
    <xf numFmtId="164" fontId="4" fillId="0" borderId="3" xfId="1" applyNumberFormat="1" applyFont="1" applyFill="1" applyBorder="1" applyAlignment="1">
      <alignment vertical="center" wrapText="1"/>
    </xf>
    <xf numFmtId="4" fontId="14" fillId="4" borderId="12" xfId="0" applyNumberFormat="1" applyFont="1" applyFill="1" applyBorder="1" applyAlignment="1">
      <alignment vertic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4" borderId="6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15" fillId="0" borderId="0" xfId="0" applyFont="1" applyBorder="1" applyAlignment="1"/>
    <xf numFmtId="4" fontId="15" fillId="0" borderId="0" xfId="0" applyNumberFormat="1" applyFont="1" applyBorder="1" applyAlignment="1">
      <alignment vertical="center"/>
    </xf>
    <xf numFmtId="4" fontId="15" fillId="0" borderId="0" xfId="0" applyNumberFormat="1" applyFont="1" applyBorder="1" applyAlignment="1"/>
    <xf numFmtId="0" fontId="16" fillId="0" borderId="0" xfId="0" applyFont="1" applyBorder="1" applyAlignment="1">
      <alignment horizontal="center"/>
    </xf>
    <xf numFmtId="4" fontId="16" fillId="0" borderId="0" xfId="0" applyNumberFormat="1" applyFont="1" applyBorder="1"/>
    <xf numFmtId="0" fontId="16" fillId="0" borderId="0" xfId="0" applyFont="1"/>
    <xf numFmtId="43" fontId="16" fillId="0" borderId="0" xfId="1" applyNumberFormat="1" applyFont="1" applyAlignment="1">
      <alignment horizontal="center"/>
    </xf>
    <xf numFmtId="43" fontId="16" fillId="0" borderId="0" xfId="1" applyNumberFormat="1" applyFont="1"/>
    <xf numFmtId="0" fontId="16" fillId="0" borderId="0" xfId="0" applyFont="1" applyAlignment="1">
      <alignment horizontal="left"/>
    </xf>
    <xf numFmtId="4" fontId="16" fillId="0" borderId="0" xfId="0" applyNumberFormat="1" applyFont="1" applyBorder="1" applyAlignment="1"/>
    <xf numFmtId="0" fontId="16" fillId="0" borderId="0" xfId="0" applyFont="1" applyBorder="1" applyAlignment="1">
      <alignment horizontal="left"/>
    </xf>
    <xf numFmtId="4" fontId="16" fillId="0" borderId="0" xfId="0" applyNumberFormat="1" applyFont="1" applyBorder="1" applyAlignment="1">
      <alignment horizontal="center"/>
    </xf>
    <xf numFmtId="0" fontId="4" fillId="0" borderId="4" xfId="0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164" fontId="3" fillId="0" borderId="5" xfId="1" applyNumberFormat="1" applyFont="1" applyBorder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http://www.bing.com/images/search?q=LOGO+DE+HIDALGO&amp;view=detail&amp;id=9B1AD820F4EDD4BCD714FED9C8A0DD6900260439&amp;first=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0</xdr:row>
      <xdr:rowOff>0</xdr:rowOff>
    </xdr:from>
    <xdr:ext cx="809625" cy="838200"/>
    <xdr:pic>
      <xdr:nvPicPr>
        <xdr:cNvPr id="2" name="1 Imagen" descr="escudozaptafot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-12000" contrast="62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0"/>
          <a:ext cx="8096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704850</xdr:colOff>
      <xdr:row>0</xdr:row>
      <xdr:rowOff>19050</xdr:rowOff>
    </xdr:from>
    <xdr:ext cx="647700" cy="876300"/>
    <xdr:pic>
      <xdr:nvPicPr>
        <xdr:cNvPr id="3" name="Picture 1" descr="http://ts4.mm.bing.net/images/thumbnail.aspx?q=1295006437959&amp;id=dd32890471695ce891cc5f0b734f29e6&amp;url=http%3a%2f%2fwww.brandsoftheworld.com%2fsites%2fdefault%2ffiles%2fstyles%2flogo-thumbnail%2fpublic%2f042011%2fhidalgbo.png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19050"/>
          <a:ext cx="6477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0"/>
  <sheetViews>
    <sheetView tabSelected="1" view="pageLayout" topLeftCell="A218" zoomScaleNormal="100" workbookViewId="0">
      <selection activeCell="E183" sqref="E183"/>
    </sheetView>
  </sheetViews>
  <sheetFormatPr baseColWidth="10" defaultRowHeight="12.75" x14ac:dyDescent="0.2"/>
  <cols>
    <col min="1" max="1" width="41.140625" customWidth="1"/>
    <col min="2" max="2" width="14.42578125" customWidth="1"/>
    <col min="3" max="3" width="12.42578125" customWidth="1"/>
    <col min="4" max="4" width="15.42578125" customWidth="1"/>
    <col min="5" max="5" width="14" customWidth="1"/>
    <col min="6" max="6" width="14.28515625" customWidth="1"/>
    <col min="7" max="7" width="15.28515625" customWidth="1"/>
  </cols>
  <sheetData>
    <row r="1" spans="1:7" ht="18" x14ac:dyDescent="0.25">
      <c r="A1" s="58"/>
      <c r="B1" s="58"/>
      <c r="C1" s="58"/>
      <c r="D1" s="58"/>
      <c r="E1" s="58"/>
      <c r="F1" s="58"/>
      <c r="G1" s="58"/>
    </row>
    <row r="3" spans="1:7" ht="15.75" x14ac:dyDescent="0.25">
      <c r="A3" s="59" t="s">
        <v>156</v>
      </c>
      <c r="B3" s="59"/>
      <c r="C3" s="59"/>
      <c r="D3" s="59"/>
      <c r="E3" s="59"/>
      <c r="F3" s="59"/>
      <c r="G3" s="59"/>
    </row>
    <row r="4" spans="1:7" x14ac:dyDescent="0.2">
      <c r="A4" s="60" t="s">
        <v>157</v>
      </c>
      <c r="B4" s="60"/>
      <c r="C4" s="60"/>
      <c r="D4" s="60"/>
      <c r="E4" s="60"/>
      <c r="F4" s="60"/>
      <c r="G4" s="60"/>
    </row>
    <row r="5" spans="1:7" ht="15.75" x14ac:dyDescent="0.25">
      <c r="A5" s="59" t="s">
        <v>185</v>
      </c>
      <c r="B5" s="59"/>
      <c r="C5" s="59"/>
      <c r="D5" s="59"/>
      <c r="E5" s="59"/>
      <c r="F5" s="59"/>
      <c r="G5" s="59"/>
    </row>
    <row r="6" spans="1:7" ht="13.5" thickBot="1" x14ac:dyDescent="0.25"/>
    <row r="7" spans="1:7" ht="14.25" thickTop="1" thickBot="1" x14ac:dyDescent="0.25">
      <c r="A7" s="61" t="s">
        <v>153</v>
      </c>
      <c r="B7" s="63" t="s">
        <v>173</v>
      </c>
      <c r="C7" s="63"/>
      <c r="D7" s="63"/>
      <c r="E7" s="63"/>
      <c r="F7" s="63"/>
      <c r="G7" s="64" t="s">
        <v>161</v>
      </c>
    </row>
    <row r="8" spans="1:7" ht="37.5" customHeight="1" thickBot="1" x14ac:dyDescent="0.25">
      <c r="A8" s="62"/>
      <c r="B8" s="35" t="s">
        <v>154</v>
      </c>
      <c r="C8" s="35" t="s">
        <v>155</v>
      </c>
      <c r="D8" s="35" t="s">
        <v>158</v>
      </c>
      <c r="E8" s="35" t="s">
        <v>159</v>
      </c>
      <c r="F8" s="35" t="s">
        <v>160</v>
      </c>
      <c r="G8" s="65"/>
    </row>
    <row r="9" spans="1:7" x14ac:dyDescent="0.2">
      <c r="A9" s="26"/>
      <c r="B9" s="6"/>
      <c r="C9" s="6"/>
      <c r="D9" s="6"/>
      <c r="E9" s="6"/>
      <c r="F9" s="6"/>
      <c r="G9" s="24"/>
    </row>
    <row r="10" spans="1:7" ht="15" x14ac:dyDescent="0.2">
      <c r="A10" s="27" t="s">
        <v>152</v>
      </c>
      <c r="B10" s="12">
        <f>SUM(B11+B16+B18+B19+B20+B21+B22+B23)</f>
        <v>1287672.8799999999</v>
      </c>
      <c r="C10" s="12">
        <f t="shared" ref="C10:G10" si="0">SUM(C11+C16+C18+C19+C20+C21+C22+C23)</f>
        <v>-270558.3</v>
      </c>
      <c r="D10" s="12">
        <f t="shared" si="0"/>
        <v>1017114.58</v>
      </c>
      <c r="E10" s="12">
        <f>SUM(E11+E16+E18+E19+E20+E21+E22+E23)</f>
        <v>1017114.58</v>
      </c>
      <c r="F10" s="12">
        <f t="shared" si="0"/>
        <v>1017114.58</v>
      </c>
      <c r="G10" s="16">
        <f t="shared" si="0"/>
        <v>0</v>
      </c>
    </row>
    <row r="11" spans="1:7" x14ac:dyDescent="0.2">
      <c r="A11" s="28" t="s">
        <v>151</v>
      </c>
      <c r="B11" s="2">
        <f>SUM(B12:B15)</f>
        <v>998000</v>
      </c>
      <c r="C11" s="2">
        <f t="shared" ref="C11:G11" si="1">SUM(C12:C15)</f>
        <v>-211600.4</v>
      </c>
      <c r="D11" s="2">
        <f t="shared" si="1"/>
        <v>786399.6</v>
      </c>
      <c r="E11" s="2">
        <f t="shared" si="1"/>
        <v>786399.6</v>
      </c>
      <c r="F11" s="2">
        <f t="shared" si="1"/>
        <v>786399.6</v>
      </c>
      <c r="G11" s="17">
        <f t="shared" si="1"/>
        <v>0</v>
      </c>
    </row>
    <row r="12" spans="1:7" x14ac:dyDescent="0.2">
      <c r="A12" s="29" t="s">
        <v>150</v>
      </c>
      <c r="B12" s="3">
        <v>1045000</v>
      </c>
      <c r="C12" s="3">
        <v>-202706.5</v>
      </c>
      <c r="D12" s="3">
        <f>B12+C12</f>
        <v>842293.5</v>
      </c>
      <c r="E12" s="3">
        <v>842293.5</v>
      </c>
      <c r="F12" s="3">
        <f>E12</f>
        <v>842293.5</v>
      </c>
      <c r="G12" s="18">
        <f>D12-F12</f>
        <v>0</v>
      </c>
    </row>
    <row r="13" spans="1:7" x14ac:dyDescent="0.2">
      <c r="A13" s="29" t="s">
        <v>149</v>
      </c>
      <c r="B13" s="3">
        <v>255000</v>
      </c>
      <c r="C13" s="3">
        <v>-21939.599999999999</v>
      </c>
      <c r="D13" s="3">
        <f t="shared" ref="D13:D15" si="2">B13+C13</f>
        <v>233060.4</v>
      </c>
      <c r="E13" s="3">
        <v>233060.4</v>
      </c>
      <c r="F13" s="3">
        <f t="shared" ref="F13:F15" si="3">E13</f>
        <v>233060.4</v>
      </c>
      <c r="G13" s="18">
        <f t="shared" ref="G13:G15" si="4">D13-F13</f>
        <v>0</v>
      </c>
    </row>
    <row r="14" spans="1:7" x14ac:dyDescent="0.2">
      <c r="A14" s="29" t="s">
        <v>148</v>
      </c>
      <c r="B14" s="3">
        <v>98000</v>
      </c>
      <c r="C14" s="3">
        <v>21165.1</v>
      </c>
      <c r="D14" s="3">
        <f t="shared" si="2"/>
        <v>119165.1</v>
      </c>
      <c r="E14" s="3">
        <v>119165.1</v>
      </c>
      <c r="F14" s="3">
        <f t="shared" si="3"/>
        <v>119165.1</v>
      </c>
      <c r="G14" s="18">
        <f t="shared" si="4"/>
        <v>0</v>
      </c>
    </row>
    <row r="15" spans="1:7" x14ac:dyDescent="0.2">
      <c r="A15" s="29" t="s">
        <v>147</v>
      </c>
      <c r="B15" s="3">
        <v>-400000</v>
      </c>
      <c r="C15" s="3">
        <v>-8119.4</v>
      </c>
      <c r="D15" s="3">
        <f t="shared" si="2"/>
        <v>-408119.4</v>
      </c>
      <c r="E15" s="3">
        <v>-408119.4</v>
      </c>
      <c r="F15" s="3">
        <f t="shared" si="3"/>
        <v>-408119.4</v>
      </c>
      <c r="G15" s="18">
        <f t="shared" si="4"/>
        <v>0</v>
      </c>
    </row>
    <row r="16" spans="1:7" x14ac:dyDescent="0.2">
      <c r="A16" s="28" t="s">
        <v>146</v>
      </c>
      <c r="B16" s="2">
        <f>SUM(B17:B17)</f>
        <v>164672.88</v>
      </c>
      <c r="C16" s="2">
        <f t="shared" ref="C16:G16" si="5">SUM(C17:C17)</f>
        <v>66042.100000000006</v>
      </c>
      <c r="D16" s="2">
        <f t="shared" si="5"/>
        <v>230714.98</v>
      </c>
      <c r="E16" s="2">
        <f t="shared" si="5"/>
        <v>230714.98</v>
      </c>
      <c r="F16" s="2">
        <f t="shared" si="5"/>
        <v>230714.98</v>
      </c>
      <c r="G16" s="17">
        <f t="shared" si="5"/>
        <v>0</v>
      </c>
    </row>
    <row r="17" spans="1:7" x14ac:dyDescent="0.2">
      <c r="A17" s="29" t="s">
        <v>145</v>
      </c>
      <c r="B17" s="3">
        <v>164672.88</v>
      </c>
      <c r="C17" s="3">
        <v>66042.100000000006</v>
      </c>
      <c r="D17" s="3">
        <f>B17+C17</f>
        <v>230714.98</v>
      </c>
      <c r="E17" s="3">
        <v>230714.98</v>
      </c>
      <c r="F17" s="3">
        <f>E17</f>
        <v>230714.98</v>
      </c>
      <c r="G17" s="18">
        <f>D17-F17</f>
        <v>0</v>
      </c>
    </row>
    <row r="18" spans="1:7" x14ac:dyDescent="0.2">
      <c r="A18" s="29" t="s">
        <v>144</v>
      </c>
      <c r="B18" s="3">
        <v>25000</v>
      </c>
      <c r="C18" s="3">
        <v>-25000</v>
      </c>
      <c r="D18" s="3">
        <f t="shared" ref="D18:D26" si="6">B18+C18</f>
        <v>0</v>
      </c>
      <c r="E18" s="3">
        <v>0</v>
      </c>
      <c r="F18" s="3">
        <f t="shared" ref="F18:F23" si="7">E18</f>
        <v>0</v>
      </c>
      <c r="G18" s="18">
        <f t="shared" ref="G18:G23" si="8">D18-F18</f>
        <v>0</v>
      </c>
    </row>
    <row r="19" spans="1:7" x14ac:dyDescent="0.2">
      <c r="A19" s="29" t="s">
        <v>143</v>
      </c>
      <c r="B19" s="3">
        <v>0</v>
      </c>
      <c r="C19" s="3">
        <v>0</v>
      </c>
      <c r="D19" s="3">
        <f t="shared" si="6"/>
        <v>0</v>
      </c>
      <c r="E19" s="3">
        <v>0</v>
      </c>
      <c r="F19" s="3">
        <f t="shared" si="7"/>
        <v>0</v>
      </c>
      <c r="G19" s="18">
        <f t="shared" si="8"/>
        <v>0</v>
      </c>
    </row>
    <row r="20" spans="1:7" x14ac:dyDescent="0.2">
      <c r="A20" s="29" t="s">
        <v>142</v>
      </c>
      <c r="B20" s="3">
        <v>100000</v>
      </c>
      <c r="C20" s="3">
        <v>-100000</v>
      </c>
      <c r="D20" s="3">
        <f t="shared" si="6"/>
        <v>0</v>
      </c>
      <c r="E20" s="3">
        <v>0</v>
      </c>
      <c r="F20" s="3">
        <f t="shared" si="7"/>
        <v>0</v>
      </c>
      <c r="G20" s="18">
        <f t="shared" si="8"/>
        <v>0</v>
      </c>
    </row>
    <row r="21" spans="1:7" x14ac:dyDescent="0.2">
      <c r="A21" s="29" t="s">
        <v>141</v>
      </c>
      <c r="B21" s="3">
        <v>0</v>
      </c>
      <c r="C21" s="3">
        <v>0</v>
      </c>
      <c r="D21" s="3">
        <f t="shared" si="6"/>
        <v>0</v>
      </c>
      <c r="E21" s="3">
        <v>0</v>
      </c>
      <c r="F21" s="3">
        <f t="shared" si="7"/>
        <v>0</v>
      </c>
      <c r="G21" s="18">
        <f t="shared" si="8"/>
        <v>0</v>
      </c>
    </row>
    <row r="22" spans="1:7" x14ac:dyDescent="0.2">
      <c r="A22" s="29" t="s">
        <v>140</v>
      </c>
      <c r="B22" s="3">
        <v>0</v>
      </c>
      <c r="C22" s="3">
        <v>0</v>
      </c>
      <c r="D22" s="3">
        <f t="shared" si="6"/>
        <v>0</v>
      </c>
      <c r="E22" s="3">
        <v>0</v>
      </c>
      <c r="F22" s="3">
        <f t="shared" si="7"/>
        <v>0</v>
      </c>
      <c r="G22" s="18">
        <f t="shared" si="8"/>
        <v>0</v>
      </c>
    </row>
    <row r="23" spans="1:7" ht="14.25" x14ac:dyDescent="0.2">
      <c r="A23" s="30" t="s">
        <v>139</v>
      </c>
      <c r="B23" s="4">
        <v>0</v>
      </c>
      <c r="C23" s="4">
        <v>0</v>
      </c>
      <c r="D23" s="4">
        <f t="shared" si="6"/>
        <v>0</v>
      </c>
      <c r="E23" s="4">
        <v>0</v>
      </c>
      <c r="F23" s="3">
        <f t="shared" si="7"/>
        <v>0</v>
      </c>
      <c r="G23" s="18">
        <f t="shared" si="8"/>
        <v>0</v>
      </c>
    </row>
    <row r="24" spans="1:7" ht="30" x14ac:dyDescent="0.2">
      <c r="A24" s="27" t="s">
        <v>162</v>
      </c>
      <c r="B24" s="12">
        <v>0</v>
      </c>
      <c r="C24" s="12">
        <v>0</v>
      </c>
      <c r="D24" s="12">
        <f t="shared" si="6"/>
        <v>0</v>
      </c>
      <c r="E24" s="12">
        <v>0</v>
      </c>
      <c r="F24" s="12">
        <v>0</v>
      </c>
      <c r="G24" s="16">
        <f t="shared" ref="G24" si="9">B24-F24</f>
        <v>0</v>
      </c>
    </row>
    <row r="25" spans="1:7" ht="15" x14ac:dyDescent="0.2">
      <c r="A25" s="31"/>
      <c r="B25" s="11"/>
      <c r="C25" s="11"/>
      <c r="D25" s="11"/>
      <c r="E25" s="11"/>
      <c r="F25" s="11"/>
      <c r="G25" s="20"/>
    </row>
    <row r="26" spans="1:7" ht="15" x14ac:dyDescent="0.2">
      <c r="A26" s="27" t="s">
        <v>163</v>
      </c>
      <c r="B26" s="12">
        <v>0</v>
      </c>
      <c r="C26" s="12">
        <v>0</v>
      </c>
      <c r="D26" s="12">
        <f t="shared" si="6"/>
        <v>0</v>
      </c>
      <c r="E26" s="12">
        <v>0</v>
      </c>
      <c r="F26" s="12">
        <v>0</v>
      </c>
      <c r="G26" s="21">
        <v>0</v>
      </c>
    </row>
    <row r="27" spans="1:7" ht="15" x14ac:dyDescent="0.2">
      <c r="A27" s="31"/>
      <c r="B27" s="11"/>
      <c r="C27" s="11"/>
      <c r="D27" s="11"/>
      <c r="E27" s="11"/>
      <c r="F27" s="11"/>
      <c r="G27" s="22"/>
    </row>
    <row r="28" spans="1:7" ht="15" x14ac:dyDescent="0.2">
      <c r="A28" s="27" t="s">
        <v>138</v>
      </c>
      <c r="B28" s="12">
        <f>SUM(B29+B39+B43+B55)</f>
        <v>2276806.12</v>
      </c>
      <c r="C28" s="12">
        <f t="shared" ref="C28:G28" si="10">SUM(C29+C39+C43+C55)</f>
        <v>-162983.82</v>
      </c>
      <c r="D28" s="12">
        <f t="shared" si="10"/>
        <v>2113822.2999999998</v>
      </c>
      <c r="E28" s="12">
        <f t="shared" si="10"/>
        <v>2113822.2999999998</v>
      </c>
      <c r="F28" s="12">
        <f t="shared" si="10"/>
        <v>2113822.2999999998</v>
      </c>
      <c r="G28" s="16">
        <f t="shared" si="10"/>
        <v>0</v>
      </c>
    </row>
    <row r="29" spans="1:7" x14ac:dyDescent="0.2">
      <c r="A29" s="28" t="s">
        <v>137</v>
      </c>
      <c r="B29" s="2">
        <f>SUM(B30:B38)</f>
        <v>1102456</v>
      </c>
      <c r="C29" s="2">
        <f t="shared" ref="C29:G29" si="11">SUM(C30:C38)</f>
        <v>-254134.2</v>
      </c>
      <c r="D29" s="2">
        <f t="shared" si="11"/>
        <v>848321.8</v>
      </c>
      <c r="E29" s="2">
        <f t="shared" si="11"/>
        <v>848321.8</v>
      </c>
      <c r="F29" s="2">
        <f t="shared" si="11"/>
        <v>848321.8</v>
      </c>
      <c r="G29" s="17">
        <f t="shared" si="11"/>
        <v>0</v>
      </c>
    </row>
    <row r="30" spans="1:7" x14ac:dyDescent="0.2">
      <c r="A30" s="29" t="s">
        <v>136</v>
      </c>
      <c r="B30" s="3">
        <v>0</v>
      </c>
      <c r="C30" s="3">
        <v>0</v>
      </c>
      <c r="D30" s="3">
        <f>B30+C30</f>
        <v>0</v>
      </c>
      <c r="E30" s="3">
        <v>0</v>
      </c>
      <c r="F30" s="3">
        <v>0</v>
      </c>
      <c r="G30" s="18">
        <f t="shared" ref="G30:G61" si="12">B30-F30</f>
        <v>0</v>
      </c>
    </row>
    <row r="31" spans="1:7" x14ac:dyDescent="0.2">
      <c r="A31" s="29" t="s">
        <v>135</v>
      </c>
      <c r="B31" s="3">
        <v>950000</v>
      </c>
      <c r="C31" s="3">
        <v>-245466.2</v>
      </c>
      <c r="D31" s="3">
        <f t="shared" ref="D31:D38" si="13">B31+C31</f>
        <v>704533.8</v>
      </c>
      <c r="E31" s="3">
        <v>704533.8</v>
      </c>
      <c r="F31" s="3">
        <f>E31</f>
        <v>704533.8</v>
      </c>
      <c r="G31" s="18">
        <f>D31-F31</f>
        <v>0</v>
      </c>
    </row>
    <row r="32" spans="1:7" x14ac:dyDescent="0.2">
      <c r="A32" s="29" t="s">
        <v>134</v>
      </c>
      <c r="B32" s="3">
        <v>3000</v>
      </c>
      <c r="C32" s="3">
        <v>810.5</v>
      </c>
      <c r="D32" s="3">
        <f t="shared" si="13"/>
        <v>3810.5</v>
      </c>
      <c r="E32" s="3">
        <v>3810.5</v>
      </c>
      <c r="F32" s="3">
        <f t="shared" ref="F32:F38" si="14">E32</f>
        <v>3810.5</v>
      </c>
      <c r="G32" s="18">
        <f t="shared" ref="G32:G38" si="15">D32-F32</f>
        <v>0</v>
      </c>
    </row>
    <row r="33" spans="1:7" x14ac:dyDescent="0.2">
      <c r="A33" s="29" t="s">
        <v>133</v>
      </c>
      <c r="B33" s="3">
        <v>0</v>
      </c>
      <c r="C33" s="3">
        <v>0</v>
      </c>
      <c r="D33" s="3">
        <f t="shared" si="13"/>
        <v>0</v>
      </c>
      <c r="E33" s="3">
        <v>0</v>
      </c>
      <c r="F33" s="3">
        <f t="shared" si="14"/>
        <v>0</v>
      </c>
      <c r="G33" s="18">
        <f t="shared" si="15"/>
        <v>0</v>
      </c>
    </row>
    <row r="34" spans="1:7" x14ac:dyDescent="0.2">
      <c r="A34" s="29" t="s">
        <v>132</v>
      </c>
      <c r="B34" s="3">
        <v>0</v>
      </c>
      <c r="C34" s="3">
        <v>0</v>
      </c>
      <c r="D34" s="3">
        <f t="shared" si="13"/>
        <v>0</v>
      </c>
      <c r="E34" s="3">
        <v>0</v>
      </c>
      <c r="F34" s="3">
        <f t="shared" si="14"/>
        <v>0</v>
      </c>
      <c r="G34" s="18">
        <f t="shared" si="15"/>
        <v>0</v>
      </c>
    </row>
    <row r="35" spans="1:7" x14ac:dyDescent="0.2">
      <c r="A35" s="29" t="s">
        <v>131</v>
      </c>
      <c r="B35" s="3">
        <v>36000</v>
      </c>
      <c r="C35" s="3">
        <v>37416</v>
      </c>
      <c r="D35" s="3">
        <f t="shared" si="13"/>
        <v>73416</v>
      </c>
      <c r="E35" s="3">
        <v>73416</v>
      </c>
      <c r="F35" s="3">
        <f t="shared" si="14"/>
        <v>73416</v>
      </c>
      <c r="G35" s="18">
        <f t="shared" si="15"/>
        <v>0</v>
      </c>
    </row>
    <row r="36" spans="1:7" x14ac:dyDescent="0.2">
      <c r="A36" s="29" t="s">
        <v>130</v>
      </c>
      <c r="B36" s="3">
        <v>48779</v>
      </c>
      <c r="C36" s="3">
        <v>-37665</v>
      </c>
      <c r="D36" s="3">
        <f t="shared" si="13"/>
        <v>11114</v>
      </c>
      <c r="E36" s="3">
        <v>11114</v>
      </c>
      <c r="F36" s="3">
        <f t="shared" si="14"/>
        <v>11114</v>
      </c>
      <c r="G36" s="18">
        <f t="shared" si="15"/>
        <v>0</v>
      </c>
    </row>
    <row r="37" spans="1:7" x14ac:dyDescent="0.2">
      <c r="A37" s="29" t="s">
        <v>129</v>
      </c>
      <c r="B37" s="3">
        <v>0</v>
      </c>
      <c r="C37" s="3">
        <v>1314</v>
      </c>
      <c r="D37" s="3">
        <f t="shared" si="13"/>
        <v>1314</v>
      </c>
      <c r="E37" s="3">
        <v>1314</v>
      </c>
      <c r="F37" s="3">
        <f t="shared" si="14"/>
        <v>1314</v>
      </c>
      <c r="G37" s="18">
        <f t="shared" si="15"/>
        <v>0</v>
      </c>
    </row>
    <row r="38" spans="1:7" x14ac:dyDescent="0.2">
      <c r="A38" s="29" t="s">
        <v>128</v>
      </c>
      <c r="B38" s="3">
        <v>64677</v>
      </c>
      <c r="C38" s="3">
        <v>-10543.5</v>
      </c>
      <c r="D38" s="3">
        <f t="shared" si="13"/>
        <v>54133.5</v>
      </c>
      <c r="E38" s="3">
        <v>54133.5</v>
      </c>
      <c r="F38" s="3">
        <f t="shared" si="14"/>
        <v>54133.5</v>
      </c>
      <c r="G38" s="18">
        <f t="shared" si="15"/>
        <v>0</v>
      </c>
    </row>
    <row r="39" spans="1:7" x14ac:dyDescent="0.2">
      <c r="A39" s="28" t="s">
        <v>127</v>
      </c>
      <c r="B39" s="2">
        <f>SUM(B40:B42)</f>
        <v>513516</v>
      </c>
      <c r="C39" s="2">
        <f t="shared" ref="C39:G39" si="16">SUM(C40:C42)</f>
        <v>-56423</v>
      </c>
      <c r="D39" s="2">
        <f t="shared" si="16"/>
        <v>457093</v>
      </c>
      <c r="E39" s="2">
        <f t="shared" si="16"/>
        <v>457093</v>
      </c>
      <c r="F39" s="2">
        <f t="shared" si="16"/>
        <v>457093</v>
      </c>
      <c r="G39" s="17">
        <f t="shared" si="16"/>
        <v>0</v>
      </c>
    </row>
    <row r="40" spans="1:7" x14ac:dyDescent="0.2">
      <c r="A40" s="29" t="s">
        <v>126</v>
      </c>
      <c r="B40" s="3">
        <v>73032</v>
      </c>
      <c r="C40" s="3">
        <v>9506</v>
      </c>
      <c r="D40" s="3">
        <f>B40+C40</f>
        <v>82538</v>
      </c>
      <c r="E40" s="3">
        <v>82538</v>
      </c>
      <c r="F40" s="3">
        <f>E40</f>
        <v>82538</v>
      </c>
      <c r="G40" s="18">
        <f>D40-F40</f>
        <v>0</v>
      </c>
    </row>
    <row r="41" spans="1:7" x14ac:dyDescent="0.2">
      <c r="A41" s="29" t="s">
        <v>125</v>
      </c>
      <c r="B41" s="3">
        <v>440484</v>
      </c>
      <c r="C41" s="3">
        <v>-65929</v>
      </c>
      <c r="D41" s="3">
        <f>B41+C41</f>
        <v>374555</v>
      </c>
      <c r="E41" s="3">
        <v>374555</v>
      </c>
      <c r="F41" s="3">
        <f>E41</f>
        <v>374555</v>
      </c>
      <c r="G41" s="18">
        <f>D41-F41</f>
        <v>0</v>
      </c>
    </row>
    <row r="42" spans="1:7" x14ac:dyDescent="0.2">
      <c r="A42" s="29" t="s">
        <v>124</v>
      </c>
      <c r="B42" s="3">
        <v>0</v>
      </c>
      <c r="C42" s="3">
        <v>0</v>
      </c>
      <c r="D42" s="3">
        <f>B42+C42</f>
        <v>0</v>
      </c>
      <c r="E42" s="3"/>
      <c r="F42" s="3"/>
      <c r="G42" s="18">
        <f t="shared" si="12"/>
        <v>0</v>
      </c>
    </row>
    <row r="43" spans="1:7" x14ac:dyDescent="0.2">
      <c r="A43" s="28" t="s">
        <v>123</v>
      </c>
      <c r="B43" s="2">
        <f>SUM(B44:B54)</f>
        <v>660834.12</v>
      </c>
      <c r="C43" s="2">
        <f t="shared" ref="C43:G43" si="17">SUM(C44:C54)</f>
        <v>147573.38</v>
      </c>
      <c r="D43" s="2">
        <f t="shared" si="17"/>
        <v>808407.5</v>
      </c>
      <c r="E43" s="2">
        <f t="shared" si="17"/>
        <v>808407.5</v>
      </c>
      <c r="F43" s="2">
        <f t="shared" si="17"/>
        <v>808407.5</v>
      </c>
      <c r="G43" s="17">
        <f t="shared" si="17"/>
        <v>0</v>
      </c>
    </row>
    <row r="44" spans="1:7" x14ac:dyDescent="0.2">
      <c r="A44" s="29" t="s">
        <v>122</v>
      </c>
      <c r="B44" s="3">
        <v>0</v>
      </c>
      <c r="C44" s="3">
        <v>0</v>
      </c>
      <c r="D44" s="3">
        <f>B44+C44</f>
        <v>0</v>
      </c>
      <c r="E44" s="3">
        <v>0</v>
      </c>
      <c r="F44" s="3">
        <v>0</v>
      </c>
      <c r="G44" s="18">
        <f>D44-F44</f>
        <v>0</v>
      </c>
    </row>
    <row r="45" spans="1:7" x14ac:dyDescent="0.2">
      <c r="A45" s="29" t="s">
        <v>121</v>
      </c>
      <c r="B45" s="3">
        <v>0</v>
      </c>
      <c r="C45" s="3">
        <v>0</v>
      </c>
      <c r="D45" s="3">
        <f t="shared" ref="D45:D54" si="18">B45+C45</f>
        <v>0</v>
      </c>
      <c r="E45" s="3">
        <v>0</v>
      </c>
      <c r="F45" s="3">
        <v>0</v>
      </c>
      <c r="G45" s="18">
        <f t="shared" ref="G45:G54" si="19">D45-F45</f>
        <v>0</v>
      </c>
    </row>
    <row r="46" spans="1:7" x14ac:dyDescent="0.2">
      <c r="A46" s="29" t="s">
        <v>120</v>
      </c>
      <c r="B46" s="3">
        <v>25000</v>
      </c>
      <c r="C46" s="3">
        <v>-25000</v>
      </c>
      <c r="D46" s="3">
        <f t="shared" si="18"/>
        <v>0</v>
      </c>
      <c r="E46" s="3">
        <v>0</v>
      </c>
      <c r="F46" s="3">
        <v>0</v>
      </c>
      <c r="G46" s="18">
        <f t="shared" si="19"/>
        <v>0</v>
      </c>
    </row>
    <row r="47" spans="1:7" x14ac:dyDescent="0.2">
      <c r="A47" s="29" t="s">
        <v>119</v>
      </c>
      <c r="B47" s="3">
        <v>25000</v>
      </c>
      <c r="C47" s="3">
        <v>-25000</v>
      </c>
      <c r="D47" s="3">
        <f t="shared" si="18"/>
        <v>0</v>
      </c>
      <c r="E47" s="3">
        <v>0</v>
      </c>
      <c r="F47" s="3">
        <v>0</v>
      </c>
      <c r="G47" s="18">
        <f t="shared" si="19"/>
        <v>0</v>
      </c>
    </row>
    <row r="48" spans="1:7" x14ac:dyDescent="0.2">
      <c r="A48" s="29" t="s">
        <v>118</v>
      </c>
      <c r="B48" s="3">
        <v>25000</v>
      </c>
      <c r="C48" s="3">
        <v>-25000</v>
      </c>
      <c r="D48" s="3">
        <f t="shared" si="18"/>
        <v>0</v>
      </c>
      <c r="E48" s="3">
        <v>0</v>
      </c>
      <c r="F48" s="3">
        <v>0</v>
      </c>
      <c r="G48" s="18">
        <f t="shared" si="19"/>
        <v>0</v>
      </c>
    </row>
    <row r="49" spans="1:7" x14ac:dyDescent="0.2">
      <c r="A49" s="29" t="s">
        <v>117</v>
      </c>
      <c r="B49" s="3">
        <v>25000</v>
      </c>
      <c r="C49" s="3">
        <v>-25000</v>
      </c>
      <c r="D49" s="3">
        <f t="shared" si="18"/>
        <v>0</v>
      </c>
      <c r="E49" s="3">
        <v>0</v>
      </c>
      <c r="F49" s="3">
        <v>0</v>
      </c>
      <c r="G49" s="18">
        <f t="shared" si="19"/>
        <v>0</v>
      </c>
    </row>
    <row r="50" spans="1:7" x14ac:dyDescent="0.2">
      <c r="A50" s="29" t="s">
        <v>116</v>
      </c>
      <c r="B50" s="3">
        <v>100000</v>
      </c>
      <c r="C50" s="3">
        <v>-100000</v>
      </c>
      <c r="D50" s="3">
        <f t="shared" si="18"/>
        <v>0</v>
      </c>
      <c r="E50" s="3">
        <v>0</v>
      </c>
      <c r="F50" s="3">
        <v>0</v>
      </c>
      <c r="G50" s="18">
        <f t="shared" si="19"/>
        <v>0</v>
      </c>
    </row>
    <row r="51" spans="1:7" x14ac:dyDescent="0.2">
      <c r="A51" s="29" t="s">
        <v>115</v>
      </c>
      <c r="B51" s="3">
        <v>25000</v>
      </c>
      <c r="C51" s="3">
        <v>-25000</v>
      </c>
      <c r="D51" s="3">
        <f t="shared" si="18"/>
        <v>0</v>
      </c>
      <c r="E51" s="3">
        <v>0</v>
      </c>
      <c r="F51" s="3">
        <v>0</v>
      </c>
      <c r="G51" s="18">
        <f t="shared" si="19"/>
        <v>0</v>
      </c>
    </row>
    <row r="52" spans="1:7" x14ac:dyDescent="0.2">
      <c r="A52" s="29" t="s">
        <v>114</v>
      </c>
      <c r="B52" s="3">
        <v>5490</v>
      </c>
      <c r="C52" s="3">
        <v>4463</v>
      </c>
      <c r="D52" s="3">
        <f t="shared" si="18"/>
        <v>9953</v>
      </c>
      <c r="E52" s="3">
        <v>9953</v>
      </c>
      <c r="F52" s="3">
        <f>E52</f>
        <v>9953</v>
      </c>
      <c r="G52" s="18">
        <f t="shared" si="19"/>
        <v>0</v>
      </c>
    </row>
    <row r="53" spans="1:7" x14ac:dyDescent="0.2">
      <c r="A53" s="29" t="s">
        <v>113</v>
      </c>
      <c r="B53" s="3">
        <v>5943.5</v>
      </c>
      <c r="C53" s="3">
        <v>-5943.5</v>
      </c>
      <c r="D53" s="3">
        <f t="shared" si="18"/>
        <v>0</v>
      </c>
      <c r="E53" s="3">
        <v>0</v>
      </c>
      <c r="F53" s="3">
        <v>0</v>
      </c>
      <c r="G53" s="18">
        <f t="shared" si="19"/>
        <v>0</v>
      </c>
    </row>
    <row r="54" spans="1:7" x14ac:dyDescent="0.2">
      <c r="A54" s="29" t="s">
        <v>112</v>
      </c>
      <c r="B54" s="3">
        <f>-59.4+458900-34439.98</f>
        <v>424400.62</v>
      </c>
      <c r="C54" s="3">
        <v>374053.88</v>
      </c>
      <c r="D54" s="3">
        <f t="shared" si="18"/>
        <v>798454.5</v>
      </c>
      <c r="E54" s="3">
        <v>798454.5</v>
      </c>
      <c r="F54" s="3">
        <f>E54</f>
        <v>798454.5</v>
      </c>
      <c r="G54" s="18">
        <f t="shared" si="19"/>
        <v>0</v>
      </c>
    </row>
    <row r="55" spans="1:7" x14ac:dyDescent="0.2">
      <c r="A55" s="28" t="s">
        <v>111</v>
      </c>
      <c r="B55" s="2">
        <f>SUM(B56:B61)</f>
        <v>0</v>
      </c>
      <c r="C55" s="2">
        <f t="shared" ref="C55:D55" si="20">SUM(C56:C61)</f>
        <v>0</v>
      </c>
      <c r="D55" s="2">
        <f t="shared" si="20"/>
        <v>0</v>
      </c>
      <c r="E55" s="2">
        <f>SUM(E56:E61)</f>
        <v>0</v>
      </c>
      <c r="F55" s="2">
        <f>SUM(F56:F61)</f>
        <v>0</v>
      </c>
      <c r="G55" s="17">
        <f t="shared" si="12"/>
        <v>0</v>
      </c>
    </row>
    <row r="56" spans="1:7" x14ac:dyDescent="0.2">
      <c r="A56" s="29" t="s">
        <v>110</v>
      </c>
      <c r="B56" s="3">
        <v>0</v>
      </c>
      <c r="C56" s="3">
        <v>0</v>
      </c>
      <c r="D56" s="5">
        <f t="shared" ref="D56:D60" si="21">B56+C56</f>
        <v>0</v>
      </c>
      <c r="E56" s="3">
        <v>0</v>
      </c>
      <c r="F56" s="3">
        <v>0</v>
      </c>
      <c r="G56" s="18">
        <f t="shared" si="12"/>
        <v>0</v>
      </c>
    </row>
    <row r="57" spans="1:7" x14ac:dyDescent="0.2">
      <c r="A57" s="32" t="s">
        <v>107</v>
      </c>
      <c r="B57" s="5">
        <v>0</v>
      </c>
      <c r="C57" s="5">
        <v>0</v>
      </c>
      <c r="D57" s="5">
        <f t="shared" si="21"/>
        <v>0</v>
      </c>
      <c r="E57" s="3">
        <v>0</v>
      </c>
      <c r="F57" s="3">
        <v>0</v>
      </c>
      <c r="G57" s="18">
        <f t="shared" si="12"/>
        <v>0</v>
      </c>
    </row>
    <row r="58" spans="1:7" x14ac:dyDescent="0.2">
      <c r="A58" s="29" t="s">
        <v>109</v>
      </c>
      <c r="B58" s="3">
        <v>0</v>
      </c>
      <c r="C58" s="3">
        <v>0</v>
      </c>
      <c r="D58" s="5">
        <f t="shared" si="21"/>
        <v>0</v>
      </c>
      <c r="E58" s="3">
        <v>0</v>
      </c>
      <c r="F58" s="3">
        <v>0</v>
      </c>
      <c r="G58" s="18">
        <f t="shared" si="12"/>
        <v>0</v>
      </c>
    </row>
    <row r="59" spans="1:7" x14ac:dyDescent="0.2">
      <c r="A59" s="29" t="s">
        <v>108</v>
      </c>
      <c r="B59" s="5">
        <v>0</v>
      </c>
      <c r="C59" s="5">
        <v>0</v>
      </c>
      <c r="D59" s="5">
        <f t="shared" si="21"/>
        <v>0</v>
      </c>
      <c r="E59" s="3">
        <v>0</v>
      </c>
      <c r="F59" s="3">
        <v>0</v>
      </c>
      <c r="G59" s="18">
        <f t="shared" si="12"/>
        <v>0</v>
      </c>
    </row>
    <row r="60" spans="1:7" x14ac:dyDescent="0.2">
      <c r="A60" s="29" t="s">
        <v>107</v>
      </c>
      <c r="B60" s="3">
        <v>0</v>
      </c>
      <c r="C60" s="3">
        <v>0</v>
      </c>
      <c r="D60" s="5">
        <f t="shared" si="21"/>
        <v>0</v>
      </c>
      <c r="E60" s="3">
        <v>0</v>
      </c>
      <c r="F60" s="3">
        <v>0</v>
      </c>
      <c r="G60" s="18">
        <f t="shared" si="12"/>
        <v>0</v>
      </c>
    </row>
    <row r="61" spans="1:7" x14ac:dyDescent="0.2">
      <c r="A61" s="29" t="s">
        <v>106</v>
      </c>
      <c r="B61" s="5">
        <v>0</v>
      </c>
      <c r="C61" s="5">
        <v>0</v>
      </c>
      <c r="D61" s="5">
        <f>B61+C61</f>
        <v>0</v>
      </c>
      <c r="E61" s="3">
        <v>0</v>
      </c>
      <c r="F61" s="3">
        <v>0</v>
      </c>
      <c r="G61" s="18">
        <f t="shared" si="12"/>
        <v>0</v>
      </c>
    </row>
    <row r="62" spans="1:7" ht="15" x14ac:dyDescent="0.2">
      <c r="A62" s="27" t="s">
        <v>105</v>
      </c>
      <c r="B62" s="12">
        <f>SUM(B63:B73)</f>
        <v>39763</v>
      </c>
      <c r="C62" s="12">
        <f t="shared" ref="C62:G62" si="22">SUM(C63:C73)</f>
        <v>-34863</v>
      </c>
      <c r="D62" s="12">
        <f t="shared" si="22"/>
        <v>4900</v>
      </c>
      <c r="E62" s="12">
        <f t="shared" si="22"/>
        <v>4900</v>
      </c>
      <c r="F62" s="12">
        <f t="shared" si="22"/>
        <v>4900</v>
      </c>
      <c r="G62" s="16">
        <f t="shared" si="22"/>
        <v>0</v>
      </c>
    </row>
    <row r="63" spans="1:7" x14ac:dyDescent="0.2">
      <c r="A63" s="29" t="s">
        <v>104</v>
      </c>
      <c r="B63" s="3">
        <v>0</v>
      </c>
      <c r="C63" s="3">
        <v>0</v>
      </c>
      <c r="D63" s="3">
        <f>B63+C63</f>
        <v>0</v>
      </c>
      <c r="E63" s="3">
        <v>0</v>
      </c>
      <c r="F63" s="3">
        <v>0</v>
      </c>
      <c r="G63" s="18">
        <f>D63-F63</f>
        <v>0</v>
      </c>
    </row>
    <row r="64" spans="1:7" ht="13.5" thickBot="1" x14ac:dyDescent="0.25">
      <c r="A64" s="78" t="s">
        <v>103</v>
      </c>
      <c r="B64" s="79">
        <v>0</v>
      </c>
      <c r="C64" s="79">
        <v>0</v>
      </c>
      <c r="D64" s="79">
        <f t="shared" ref="D64:D73" si="23">B64+C64</f>
        <v>0</v>
      </c>
      <c r="E64" s="79">
        <v>0</v>
      </c>
      <c r="F64" s="79">
        <v>0</v>
      </c>
      <c r="G64" s="80">
        <f t="shared" ref="G64:G73" si="24">D64-F64</f>
        <v>0</v>
      </c>
    </row>
    <row r="65" spans="1:7" ht="13.5" thickTop="1" x14ac:dyDescent="0.2">
      <c r="A65" s="29" t="s">
        <v>102</v>
      </c>
      <c r="B65" s="3">
        <v>32263</v>
      </c>
      <c r="C65" s="3">
        <v>-27363</v>
      </c>
      <c r="D65" s="3">
        <f t="shared" si="23"/>
        <v>4900</v>
      </c>
      <c r="E65" s="3">
        <v>4900</v>
      </c>
      <c r="F65" s="3">
        <f>E65</f>
        <v>4900</v>
      </c>
      <c r="G65" s="18">
        <f t="shared" si="24"/>
        <v>0</v>
      </c>
    </row>
    <row r="66" spans="1:7" x14ac:dyDescent="0.2">
      <c r="A66" s="29" t="s">
        <v>101</v>
      </c>
      <c r="B66" s="3">
        <v>0</v>
      </c>
      <c r="C66" s="3">
        <v>0</v>
      </c>
      <c r="D66" s="3">
        <f t="shared" si="23"/>
        <v>0</v>
      </c>
      <c r="E66" s="3">
        <v>0</v>
      </c>
      <c r="F66" s="3">
        <v>0</v>
      </c>
      <c r="G66" s="18">
        <f t="shared" si="24"/>
        <v>0</v>
      </c>
    </row>
    <row r="67" spans="1:7" x14ac:dyDescent="0.2">
      <c r="A67" s="29" t="s">
        <v>100</v>
      </c>
      <c r="B67" s="3">
        <v>7500</v>
      </c>
      <c r="C67" s="3">
        <v>-7500</v>
      </c>
      <c r="D67" s="3">
        <f t="shared" si="23"/>
        <v>0</v>
      </c>
      <c r="E67" s="3">
        <v>0</v>
      </c>
      <c r="F67" s="3">
        <v>0</v>
      </c>
      <c r="G67" s="18">
        <f t="shared" si="24"/>
        <v>0</v>
      </c>
    </row>
    <row r="68" spans="1:7" x14ac:dyDescent="0.2">
      <c r="A68" s="29" t="s">
        <v>99</v>
      </c>
      <c r="B68" s="3">
        <v>0</v>
      </c>
      <c r="C68" s="3">
        <v>0</v>
      </c>
      <c r="D68" s="3">
        <f t="shared" si="23"/>
        <v>0</v>
      </c>
      <c r="E68" s="3">
        <v>0</v>
      </c>
      <c r="F68" s="3">
        <v>0</v>
      </c>
      <c r="G68" s="18">
        <f t="shared" si="24"/>
        <v>0</v>
      </c>
    </row>
    <row r="69" spans="1:7" x14ac:dyDescent="0.2">
      <c r="A69" s="29" t="s">
        <v>98</v>
      </c>
      <c r="B69" s="3">
        <v>0</v>
      </c>
      <c r="C69" s="3">
        <v>0</v>
      </c>
      <c r="D69" s="3">
        <f t="shared" si="23"/>
        <v>0</v>
      </c>
      <c r="E69" s="3">
        <v>0</v>
      </c>
      <c r="F69" s="3">
        <v>0</v>
      </c>
      <c r="G69" s="18">
        <f t="shared" si="24"/>
        <v>0</v>
      </c>
    </row>
    <row r="70" spans="1:7" x14ac:dyDescent="0.2">
      <c r="A70" s="29" t="s">
        <v>97</v>
      </c>
      <c r="B70" s="3">
        <v>0</v>
      </c>
      <c r="C70" s="3">
        <v>0</v>
      </c>
      <c r="D70" s="3">
        <f t="shared" si="23"/>
        <v>0</v>
      </c>
      <c r="E70" s="3">
        <v>0</v>
      </c>
      <c r="F70" s="3">
        <v>0</v>
      </c>
      <c r="G70" s="18">
        <f t="shared" si="24"/>
        <v>0</v>
      </c>
    </row>
    <row r="71" spans="1:7" x14ac:dyDescent="0.2">
      <c r="A71" s="29" t="s">
        <v>96</v>
      </c>
      <c r="B71" s="3">
        <v>0</v>
      </c>
      <c r="C71" s="3">
        <v>0</v>
      </c>
      <c r="D71" s="3">
        <f t="shared" si="23"/>
        <v>0</v>
      </c>
      <c r="E71" s="3">
        <v>0</v>
      </c>
      <c r="F71" s="23">
        <v>0</v>
      </c>
      <c r="G71" s="18">
        <f t="shared" si="24"/>
        <v>0</v>
      </c>
    </row>
    <row r="72" spans="1:7" x14ac:dyDescent="0.2">
      <c r="A72" s="29" t="s">
        <v>95</v>
      </c>
      <c r="B72" s="3">
        <v>0</v>
      </c>
      <c r="C72" s="3">
        <v>0</v>
      </c>
      <c r="D72" s="3">
        <f t="shared" si="23"/>
        <v>0</v>
      </c>
      <c r="E72" s="3">
        <v>0</v>
      </c>
      <c r="F72" s="23">
        <v>0</v>
      </c>
      <c r="G72" s="18">
        <f t="shared" si="24"/>
        <v>0</v>
      </c>
    </row>
    <row r="73" spans="1:7" x14ac:dyDescent="0.2">
      <c r="A73" s="29" t="s">
        <v>94</v>
      </c>
      <c r="B73" s="3">
        <v>0</v>
      </c>
      <c r="C73" s="3">
        <v>0</v>
      </c>
      <c r="D73" s="3">
        <f t="shared" si="23"/>
        <v>0</v>
      </c>
      <c r="E73" s="3">
        <v>0</v>
      </c>
      <c r="F73" s="3">
        <v>0</v>
      </c>
      <c r="G73" s="18">
        <f t="shared" si="24"/>
        <v>0</v>
      </c>
    </row>
    <row r="74" spans="1:7" ht="15" x14ac:dyDescent="0.2">
      <c r="A74" s="27" t="s">
        <v>93</v>
      </c>
      <c r="B74" s="12">
        <f>SUM(B75+B76+B80+B81+B82+B83+B84+B85+B86+B87+B88+B92)</f>
        <v>276586</v>
      </c>
      <c r="C74" s="12">
        <f t="shared" ref="C74:G74" si="25">SUM(C75+C76+C80+C81+C82+C83+C84+C85+C86+C87+C88+C92)</f>
        <v>65969.5</v>
      </c>
      <c r="D74" s="12">
        <f t="shared" si="25"/>
        <v>342555.5</v>
      </c>
      <c r="E74" s="12">
        <f t="shared" si="25"/>
        <v>342555.5</v>
      </c>
      <c r="F74" s="12">
        <f t="shared" si="25"/>
        <v>342555.5</v>
      </c>
      <c r="G74" s="16">
        <f t="shared" si="25"/>
        <v>0</v>
      </c>
    </row>
    <row r="75" spans="1:7" x14ac:dyDescent="0.2">
      <c r="A75" s="29" t="s">
        <v>92</v>
      </c>
      <c r="B75" s="3">
        <v>0</v>
      </c>
      <c r="C75" s="3">
        <v>0</v>
      </c>
      <c r="D75" s="3">
        <f>B75+C75</f>
        <v>0</v>
      </c>
      <c r="E75" s="3">
        <v>0</v>
      </c>
      <c r="F75" s="3">
        <v>0</v>
      </c>
      <c r="G75" s="24">
        <v>0</v>
      </c>
    </row>
    <row r="76" spans="1:7" x14ac:dyDescent="0.2">
      <c r="A76" s="29" t="s">
        <v>91</v>
      </c>
      <c r="B76" s="2">
        <f>B77+B78+B78+B79</f>
        <v>25000</v>
      </c>
      <c r="C76" s="2">
        <f t="shared" ref="C76:G76" si="26">C77+C78+C78+C79</f>
        <v>22404.5</v>
      </c>
      <c r="D76" s="2">
        <f t="shared" si="26"/>
        <v>47404.5</v>
      </c>
      <c r="E76" s="2">
        <f t="shared" si="26"/>
        <v>47404.5</v>
      </c>
      <c r="F76" s="2">
        <f t="shared" si="26"/>
        <v>47404.5</v>
      </c>
      <c r="G76" s="17">
        <f t="shared" si="26"/>
        <v>0</v>
      </c>
    </row>
    <row r="77" spans="1:7" x14ac:dyDescent="0.2">
      <c r="A77" s="29" t="s">
        <v>81</v>
      </c>
      <c r="B77" s="3">
        <v>25000</v>
      </c>
      <c r="C77" s="3">
        <v>22404.5</v>
      </c>
      <c r="D77" s="3">
        <f t="shared" ref="D77:D93" si="27">B77+C77</f>
        <v>47404.5</v>
      </c>
      <c r="E77" s="3">
        <v>47404.5</v>
      </c>
      <c r="F77" s="3">
        <f>E77</f>
        <v>47404.5</v>
      </c>
      <c r="G77" s="18">
        <f>D77-F77</f>
        <v>0</v>
      </c>
    </row>
    <row r="78" spans="1:7" x14ac:dyDescent="0.2">
      <c r="A78" s="29" t="s">
        <v>80</v>
      </c>
      <c r="B78" s="3">
        <v>0</v>
      </c>
      <c r="C78" s="3">
        <v>0</v>
      </c>
      <c r="D78" s="3">
        <f t="shared" si="27"/>
        <v>0</v>
      </c>
      <c r="E78" s="3">
        <v>0</v>
      </c>
      <c r="F78" s="3">
        <v>0</v>
      </c>
      <c r="G78" s="18">
        <f t="shared" ref="G78:G87" si="28">D78-F78</f>
        <v>0</v>
      </c>
    </row>
    <row r="79" spans="1:7" x14ac:dyDescent="0.2">
      <c r="A79" s="29" t="s">
        <v>79</v>
      </c>
      <c r="B79" s="3">
        <v>0</v>
      </c>
      <c r="C79" s="3">
        <v>0</v>
      </c>
      <c r="D79" s="3">
        <f t="shared" si="27"/>
        <v>0</v>
      </c>
      <c r="E79" s="3">
        <v>0</v>
      </c>
      <c r="F79" s="3">
        <v>0</v>
      </c>
      <c r="G79" s="18">
        <f t="shared" si="28"/>
        <v>0</v>
      </c>
    </row>
    <row r="80" spans="1:7" x14ac:dyDescent="0.2">
      <c r="A80" s="29" t="s">
        <v>90</v>
      </c>
      <c r="B80" s="3">
        <v>43000</v>
      </c>
      <c r="C80" s="3">
        <v>-13694</v>
      </c>
      <c r="D80" s="3">
        <f t="shared" si="27"/>
        <v>29306</v>
      </c>
      <c r="E80" s="3">
        <v>29306</v>
      </c>
      <c r="F80" s="3">
        <f>E80</f>
        <v>29306</v>
      </c>
      <c r="G80" s="18">
        <f t="shared" si="28"/>
        <v>0</v>
      </c>
    </row>
    <row r="81" spans="1:7" x14ac:dyDescent="0.2">
      <c r="A81" s="29" t="s">
        <v>89</v>
      </c>
      <c r="B81" s="3">
        <v>0</v>
      </c>
      <c r="C81" s="3">
        <v>0</v>
      </c>
      <c r="D81" s="3">
        <f t="shared" si="27"/>
        <v>0</v>
      </c>
      <c r="E81" s="3">
        <v>0</v>
      </c>
      <c r="F81" s="3">
        <v>0</v>
      </c>
      <c r="G81" s="18">
        <f t="shared" si="28"/>
        <v>0</v>
      </c>
    </row>
    <row r="82" spans="1:7" x14ac:dyDescent="0.2">
      <c r="A82" s="29" t="s">
        <v>88</v>
      </c>
      <c r="B82" s="3">
        <v>0</v>
      </c>
      <c r="C82" s="3">
        <v>0</v>
      </c>
      <c r="D82" s="3">
        <f t="shared" si="27"/>
        <v>0</v>
      </c>
      <c r="E82" s="3">
        <v>0</v>
      </c>
      <c r="F82" s="3">
        <v>0</v>
      </c>
      <c r="G82" s="18">
        <f t="shared" si="28"/>
        <v>0</v>
      </c>
    </row>
    <row r="83" spans="1:7" x14ac:dyDescent="0.2">
      <c r="A83" s="29" t="s">
        <v>87</v>
      </c>
      <c r="B83" s="3">
        <v>0</v>
      </c>
      <c r="C83" s="3">
        <v>0</v>
      </c>
      <c r="D83" s="3">
        <f t="shared" si="27"/>
        <v>0</v>
      </c>
      <c r="E83" s="3">
        <v>0</v>
      </c>
      <c r="F83" s="3">
        <v>0</v>
      </c>
      <c r="G83" s="18">
        <f t="shared" si="28"/>
        <v>0</v>
      </c>
    </row>
    <row r="84" spans="1:7" x14ac:dyDescent="0.2">
      <c r="A84" s="29" t="s">
        <v>86</v>
      </c>
      <c r="B84" s="3">
        <v>0</v>
      </c>
      <c r="C84" s="3">
        <v>0</v>
      </c>
      <c r="D84" s="3">
        <f t="shared" si="27"/>
        <v>0</v>
      </c>
      <c r="E84" s="3">
        <v>0</v>
      </c>
      <c r="F84" s="3">
        <v>0</v>
      </c>
      <c r="G84" s="18">
        <f t="shared" si="28"/>
        <v>0</v>
      </c>
    </row>
    <row r="85" spans="1:7" x14ac:dyDescent="0.2">
      <c r="A85" s="29" t="s">
        <v>85</v>
      </c>
      <c r="B85" s="3">
        <v>0</v>
      </c>
      <c r="C85" s="3">
        <v>0</v>
      </c>
      <c r="D85" s="3">
        <f t="shared" si="27"/>
        <v>0</v>
      </c>
      <c r="E85" s="3">
        <v>0</v>
      </c>
      <c r="F85" s="3">
        <v>0</v>
      </c>
      <c r="G85" s="18">
        <f t="shared" si="28"/>
        <v>0</v>
      </c>
    </row>
    <row r="86" spans="1:7" x14ac:dyDescent="0.2">
      <c r="A86" s="29" t="s">
        <v>84</v>
      </c>
      <c r="B86" s="3">
        <v>0</v>
      </c>
      <c r="C86" s="3">
        <v>0</v>
      </c>
      <c r="D86" s="3">
        <f t="shared" si="27"/>
        <v>0</v>
      </c>
      <c r="E86" s="3">
        <v>0</v>
      </c>
      <c r="F86" s="3">
        <v>0</v>
      </c>
      <c r="G86" s="18">
        <f t="shared" si="28"/>
        <v>0</v>
      </c>
    </row>
    <row r="87" spans="1:7" x14ac:dyDescent="0.2">
      <c r="A87" s="29" t="s">
        <v>83</v>
      </c>
      <c r="B87" s="3">
        <v>0</v>
      </c>
      <c r="C87" s="3">
        <v>0</v>
      </c>
      <c r="D87" s="3">
        <f t="shared" si="27"/>
        <v>0</v>
      </c>
      <c r="E87" s="3">
        <v>0</v>
      </c>
      <c r="F87" s="3">
        <v>0</v>
      </c>
      <c r="G87" s="18">
        <f t="shared" si="28"/>
        <v>0</v>
      </c>
    </row>
    <row r="88" spans="1:7" x14ac:dyDescent="0.2">
      <c r="A88" s="29" t="s">
        <v>82</v>
      </c>
      <c r="B88" s="2">
        <f>SUM(B89:B91)</f>
        <v>208586</v>
      </c>
      <c r="C88" s="2">
        <f t="shared" ref="C88:G88" si="29">SUM(C89:C91)</f>
        <v>57259</v>
      </c>
      <c r="D88" s="2">
        <f t="shared" si="29"/>
        <v>265845</v>
      </c>
      <c r="E88" s="2">
        <f t="shared" si="29"/>
        <v>265845</v>
      </c>
      <c r="F88" s="2">
        <f t="shared" si="29"/>
        <v>265845</v>
      </c>
      <c r="G88" s="17">
        <f t="shared" si="29"/>
        <v>0</v>
      </c>
    </row>
    <row r="89" spans="1:7" x14ac:dyDescent="0.2">
      <c r="A89" s="29" t="s">
        <v>81</v>
      </c>
      <c r="B89" s="3">
        <v>100586</v>
      </c>
      <c r="C89" s="3">
        <v>2074.1</v>
      </c>
      <c r="D89" s="3">
        <f t="shared" si="27"/>
        <v>102660.1</v>
      </c>
      <c r="E89" s="3">
        <v>102660.1</v>
      </c>
      <c r="F89" s="3">
        <f>E89</f>
        <v>102660.1</v>
      </c>
      <c r="G89" s="18">
        <f>D89-F89</f>
        <v>0</v>
      </c>
    </row>
    <row r="90" spans="1:7" x14ac:dyDescent="0.2">
      <c r="A90" s="29" t="s">
        <v>80</v>
      </c>
      <c r="B90" s="3">
        <v>108000</v>
      </c>
      <c r="C90" s="3">
        <v>55184.9</v>
      </c>
      <c r="D90" s="3">
        <f t="shared" si="27"/>
        <v>163184.9</v>
      </c>
      <c r="E90" s="3">
        <v>163184.9</v>
      </c>
      <c r="F90" s="3">
        <f>E90</f>
        <v>163184.9</v>
      </c>
      <c r="G90" s="18">
        <f t="shared" ref="G90:G91" si="30">D90-F90</f>
        <v>0</v>
      </c>
    </row>
    <row r="91" spans="1:7" x14ac:dyDescent="0.2">
      <c r="A91" s="29" t="s">
        <v>79</v>
      </c>
      <c r="B91" s="3">
        <v>0</v>
      </c>
      <c r="C91" s="3">
        <v>0</v>
      </c>
      <c r="D91" s="3">
        <f t="shared" si="27"/>
        <v>0</v>
      </c>
      <c r="E91" s="3">
        <v>0</v>
      </c>
      <c r="F91" s="3">
        <v>0</v>
      </c>
      <c r="G91" s="18">
        <f t="shared" si="30"/>
        <v>0</v>
      </c>
    </row>
    <row r="92" spans="1:7" x14ac:dyDescent="0.2">
      <c r="A92" s="29" t="s">
        <v>78</v>
      </c>
      <c r="B92" s="3">
        <v>0</v>
      </c>
      <c r="C92" s="3">
        <v>0</v>
      </c>
      <c r="D92" s="3">
        <f t="shared" si="27"/>
        <v>0</v>
      </c>
      <c r="E92" s="3">
        <v>0</v>
      </c>
      <c r="F92" s="3">
        <v>0</v>
      </c>
      <c r="G92" s="18">
        <f t="shared" ref="G92:G93" si="31">B92-F92</f>
        <v>0</v>
      </c>
    </row>
    <row r="93" spans="1:7" ht="30" x14ac:dyDescent="0.2">
      <c r="A93" s="27" t="s">
        <v>164</v>
      </c>
      <c r="B93" s="12">
        <v>0</v>
      </c>
      <c r="C93" s="12">
        <v>0</v>
      </c>
      <c r="D93" s="12">
        <f t="shared" si="27"/>
        <v>0</v>
      </c>
      <c r="E93" s="12">
        <v>0</v>
      </c>
      <c r="F93" s="12">
        <v>0</v>
      </c>
      <c r="G93" s="21">
        <f t="shared" si="31"/>
        <v>0</v>
      </c>
    </row>
    <row r="94" spans="1:7" ht="15" x14ac:dyDescent="0.2">
      <c r="A94" s="33"/>
      <c r="B94" s="15"/>
      <c r="C94" s="15"/>
      <c r="D94" s="15"/>
      <c r="E94" s="15"/>
      <c r="F94" s="15"/>
      <c r="G94" s="25"/>
    </row>
    <row r="95" spans="1:7" ht="15" x14ac:dyDescent="0.2">
      <c r="A95" s="27" t="s">
        <v>172</v>
      </c>
      <c r="B95" s="36">
        <f>B96+B115+B130+B131+B146+B161+B176+B180+B184+B187+B190</f>
        <v>29955998</v>
      </c>
      <c r="C95" s="36">
        <f t="shared" ref="C95:G95" si="32">C96+C115+C130+C131+C146+C161+C176+C180+C184+C187+C190</f>
        <v>7001852.6900000004</v>
      </c>
      <c r="D95" s="36">
        <f t="shared" si="32"/>
        <v>36957850.689999998</v>
      </c>
      <c r="E95" s="36">
        <f t="shared" si="32"/>
        <v>36957850.692999996</v>
      </c>
      <c r="F95" s="36">
        <f t="shared" si="32"/>
        <v>36957850.692999996</v>
      </c>
      <c r="G95" s="49">
        <f t="shared" si="32"/>
        <v>-3.0000000260770321E-3</v>
      </c>
    </row>
    <row r="96" spans="1:7" x14ac:dyDescent="0.2">
      <c r="A96" s="28" t="s">
        <v>77</v>
      </c>
      <c r="B96" s="2">
        <f t="shared" ref="B96" si="33">SUM(B97:B97+B111+B112+B113+B114)</f>
        <v>9965549</v>
      </c>
      <c r="C96" s="2">
        <f t="shared" ref="C96" si="34">SUM(C97:C97+C111+C112+C113+C114)</f>
        <v>1879342.37</v>
      </c>
      <c r="D96" s="2">
        <f t="shared" ref="D96" si="35">SUM(D97:D97+D111+D112+D113+D114)</f>
        <v>11844891.369999999</v>
      </c>
      <c r="E96" s="2">
        <f t="shared" ref="E96" si="36">SUM(E97:E97+E111+E112+E113+E114)</f>
        <v>11844891.369999999</v>
      </c>
      <c r="F96" s="2">
        <f t="shared" ref="F96:G96" si="37">SUM(F97:F97+F111+F112+F113+F114)</f>
        <v>11844891.369999999</v>
      </c>
      <c r="G96" s="17">
        <f t="shared" si="37"/>
        <v>0</v>
      </c>
    </row>
    <row r="97" spans="1:7" x14ac:dyDescent="0.2">
      <c r="A97" s="28" t="s">
        <v>76</v>
      </c>
      <c r="B97" s="2">
        <f t="shared" ref="B97" si="38">SUM(B98:B110)</f>
        <v>9813720</v>
      </c>
      <c r="C97" s="2">
        <f t="shared" ref="C97" si="39">SUM(C98:C110)</f>
        <v>1529577.77</v>
      </c>
      <c r="D97" s="2">
        <f t="shared" ref="D97" si="40">SUM(D98:D110)</f>
        <v>11343297.77</v>
      </c>
      <c r="E97" s="2">
        <f t="shared" ref="E97" si="41">SUM(E98:E110)</f>
        <v>11343297.77</v>
      </c>
      <c r="F97" s="2">
        <f t="shared" ref="F97:G97" si="42">SUM(F98:F110)</f>
        <v>11343297.77</v>
      </c>
      <c r="G97" s="17">
        <f t="shared" si="42"/>
        <v>0</v>
      </c>
    </row>
    <row r="98" spans="1:7" x14ac:dyDescent="0.2">
      <c r="A98" s="29" t="s">
        <v>75</v>
      </c>
      <c r="B98" s="3">
        <v>817810</v>
      </c>
      <c r="C98" s="3">
        <v>-150000</v>
      </c>
      <c r="D98" s="3">
        <f>B98+C98</f>
        <v>667810</v>
      </c>
      <c r="E98" s="3">
        <v>667810</v>
      </c>
      <c r="F98" s="3">
        <f>E98</f>
        <v>667810</v>
      </c>
      <c r="G98" s="18">
        <f>D98-F98</f>
        <v>0</v>
      </c>
    </row>
    <row r="99" spans="1:7" x14ac:dyDescent="0.2">
      <c r="A99" s="29" t="s">
        <v>74</v>
      </c>
      <c r="B99" s="3">
        <v>817810</v>
      </c>
      <c r="C99" s="3">
        <v>0</v>
      </c>
      <c r="D99" s="3">
        <f t="shared" ref="D99:D114" si="43">B99+C99</f>
        <v>817810</v>
      </c>
      <c r="E99" s="3">
        <v>817810</v>
      </c>
      <c r="F99" s="3">
        <f t="shared" ref="F99:F114" si="44">E99</f>
        <v>817810</v>
      </c>
      <c r="G99" s="18">
        <f t="shared" ref="G99:G114" si="45">D99-F99</f>
        <v>0</v>
      </c>
    </row>
    <row r="100" spans="1:7" x14ac:dyDescent="0.2">
      <c r="A100" s="29" t="s">
        <v>73</v>
      </c>
      <c r="B100" s="3">
        <v>817810</v>
      </c>
      <c r="C100" s="3">
        <v>300000</v>
      </c>
      <c r="D100" s="3">
        <f t="shared" si="43"/>
        <v>1117810</v>
      </c>
      <c r="E100" s="3">
        <v>1117810</v>
      </c>
      <c r="F100" s="3">
        <f t="shared" si="44"/>
        <v>1117810</v>
      </c>
      <c r="G100" s="18">
        <f t="shared" si="45"/>
        <v>0</v>
      </c>
    </row>
    <row r="101" spans="1:7" x14ac:dyDescent="0.2">
      <c r="A101" s="29" t="s">
        <v>72</v>
      </c>
      <c r="B101" s="3">
        <v>817810</v>
      </c>
      <c r="C101" s="3">
        <v>-150000</v>
      </c>
      <c r="D101" s="3">
        <f t="shared" si="43"/>
        <v>667810</v>
      </c>
      <c r="E101" s="3">
        <v>667810</v>
      </c>
      <c r="F101" s="3">
        <f t="shared" si="44"/>
        <v>667810</v>
      </c>
      <c r="G101" s="18">
        <f t="shared" si="45"/>
        <v>0</v>
      </c>
    </row>
    <row r="102" spans="1:7" x14ac:dyDescent="0.2">
      <c r="A102" s="29" t="s">
        <v>71</v>
      </c>
      <c r="B102" s="3">
        <v>817810</v>
      </c>
      <c r="C102" s="3">
        <v>-150000</v>
      </c>
      <c r="D102" s="3">
        <f t="shared" si="43"/>
        <v>667810</v>
      </c>
      <c r="E102" s="3">
        <v>667810</v>
      </c>
      <c r="F102" s="3">
        <f t="shared" si="44"/>
        <v>667810</v>
      </c>
      <c r="G102" s="18">
        <f t="shared" si="45"/>
        <v>0</v>
      </c>
    </row>
    <row r="103" spans="1:7" x14ac:dyDescent="0.2">
      <c r="A103" s="29" t="s">
        <v>70</v>
      </c>
      <c r="B103" s="3">
        <v>817810</v>
      </c>
      <c r="C103" s="3">
        <v>-150000</v>
      </c>
      <c r="D103" s="3">
        <f t="shared" si="43"/>
        <v>667810</v>
      </c>
      <c r="E103" s="3">
        <v>667810</v>
      </c>
      <c r="F103" s="3">
        <f t="shared" si="44"/>
        <v>667810</v>
      </c>
      <c r="G103" s="18">
        <f t="shared" si="45"/>
        <v>0</v>
      </c>
    </row>
    <row r="104" spans="1:7" x14ac:dyDescent="0.2">
      <c r="A104" s="29" t="s">
        <v>69</v>
      </c>
      <c r="B104" s="3">
        <v>817810</v>
      </c>
      <c r="C104" s="3">
        <v>-150000</v>
      </c>
      <c r="D104" s="3">
        <f t="shared" si="43"/>
        <v>667810</v>
      </c>
      <c r="E104" s="3">
        <v>667810</v>
      </c>
      <c r="F104" s="3">
        <f t="shared" si="44"/>
        <v>667810</v>
      </c>
      <c r="G104" s="18">
        <f t="shared" si="45"/>
        <v>0</v>
      </c>
    </row>
    <row r="105" spans="1:7" x14ac:dyDescent="0.2">
      <c r="A105" s="29" t="s">
        <v>68</v>
      </c>
      <c r="B105" s="3">
        <v>817810</v>
      </c>
      <c r="C105" s="3">
        <v>-150000</v>
      </c>
      <c r="D105" s="3">
        <f t="shared" si="43"/>
        <v>667810</v>
      </c>
      <c r="E105" s="3">
        <v>667810</v>
      </c>
      <c r="F105" s="3">
        <f t="shared" si="44"/>
        <v>667810</v>
      </c>
      <c r="G105" s="18">
        <f t="shared" si="45"/>
        <v>0</v>
      </c>
    </row>
    <row r="106" spans="1:7" x14ac:dyDescent="0.2">
      <c r="A106" s="29" t="s">
        <v>67</v>
      </c>
      <c r="B106" s="3">
        <v>817810</v>
      </c>
      <c r="C106" s="3">
        <v>-150000</v>
      </c>
      <c r="D106" s="3">
        <f t="shared" si="43"/>
        <v>667810</v>
      </c>
      <c r="E106" s="3">
        <v>667810</v>
      </c>
      <c r="F106" s="3">
        <f t="shared" si="44"/>
        <v>667810</v>
      </c>
      <c r="G106" s="18">
        <f t="shared" si="45"/>
        <v>0</v>
      </c>
    </row>
    <row r="107" spans="1:7" x14ac:dyDescent="0.2">
      <c r="A107" s="29" t="s">
        <v>66</v>
      </c>
      <c r="B107" s="3">
        <v>817810</v>
      </c>
      <c r="C107" s="3">
        <v>-150000</v>
      </c>
      <c r="D107" s="3">
        <f t="shared" si="43"/>
        <v>667810</v>
      </c>
      <c r="E107" s="3">
        <v>667810</v>
      </c>
      <c r="F107" s="3">
        <f t="shared" si="44"/>
        <v>667810</v>
      </c>
      <c r="G107" s="18">
        <f t="shared" si="45"/>
        <v>0</v>
      </c>
    </row>
    <row r="108" spans="1:7" x14ac:dyDescent="0.2">
      <c r="A108" s="29" t="s">
        <v>65</v>
      </c>
      <c r="B108" s="3">
        <v>817810</v>
      </c>
      <c r="C108" s="3">
        <v>-150000</v>
      </c>
      <c r="D108" s="3">
        <f t="shared" si="43"/>
        <v>667810</v>
      </c>
      <c r="E108" s="3">
        <v>667810</v>
      </c>
      <c r="F108" s="3">
        <f t="shared" si="44"/>
        <v>667810</v>
      </c>
      <c r="G108" s="18">
        <f t="shared" si="45"/>
        <v>0</v>
      </c>
    </row>
    <row r="109" spans="1:7" x14ac:dyDescent="0.2">
      <c r="A109" s="29" t="s">
        <v>64</v>
      </c>
      <c r="B109" s="3">
        <v>817810</v>
      </c>
      <c r="C109" s="3">
        <v>577838.14</v>
      </c>
      <c r="D109" s="3">
        <f t="shared" si="43"/>
        <v>1395648.1400000001</v>
      </c>
      <c r="E109" s="3">
        <v>1395648.14</v>
      </c>
      <c r="F109" s="3">
        <f t="shared" si="44"/>
        <v>1395648.14</v>
      </c>
      <c r="G109" s="18">
        <f t="shared" si="45"/>
        <v>0</v>
      </c>
    </row>
    <row r="110" spans="1:7" x14ac:dyDescent="0.2">
      <c r="A110" s="29" t="s">
        <v>46</v>
      </c>
      <c r="B110" s="3">
        <v>0</v>
      </c>
      <c r="C110" s="3">
        <v>2001739.63</v>
      </c>
      <c r="D110" s="3">
        <f t="shared" si="43"/>
        <v>2001739.63</v>
      </c>
      <c r="E110" s="3">
        <v>2001739.63</v>
      </c>
      <c r="F110" s="3">
        <f t="shared" si="44"/>
        <v>2001739.63</v>
      </c>
      <c r="G110" s="18">
        <f t="shared" si="45"/>
        <v>0</v>
      </c>
    </row>
    <row r="111" spans="1:7" x14ac:dyDescent="0.2">
      <c r="A111" s="29" t="s">
        <v>63</v>
      </c>
      <c r="B111" s="3">
        <v>62645</v>
      </c>
      <c r="C111" s="3">
        <v>-5</v>
      </c>
      <c r="D111" s="3">
        <f t="shared" si="43"/>
        <v>62640</v>
      </c>
      <c r="E111" s="3">
        <v>62640</v>
      </c>
      <c r="F111" s="3">
        <f t="shared" si="44"/>
        <v>62640</v>
      </c>
      <c r="G111" s="18">
        <f t="shared" si="45"/>
        <v>0</v>
      </c>
    </row>
    <row r="112" spans="1:7" x14ac:dyDescent="0.2">
      <c r="A112" s="29" t="s">
        <v>62</v>
      </c>
      <c r="B112" s="3">
        <v>65177</v>
      </c>
      <c r="C112" s="3">
        <v>41827</v>
      </c>
      <c r="D112" s="3">
        <f t="shared" si="43"/>
        <v>107004</v>
      </c>
      <c r="E112" s="3">
        <v>107004</v>
      </c>
      <c r="F112" s="3">
        <f t="shared" si="44"/>
        <v>107004</v>
      </c>
      <c r="G112" s="18">
        <f t="shared" si="45"/>
        <v>0</v>
      </c>
    </row>
    <row r="113" spans="1:7" x14ac:dyDescent="0.2">
      <c r="A113" s="29" t="s">
        <v>61</v>
      </c>
      <c r="B113" s="3">
        <v>24007</v>
      </c>
      <c r="C113" s="3">
        <v>0.6</v>
      </c>
      <c r="D113" s="3">
        <f t="shared" si="43"/>
        <v>24007.599999999999</v>
      </c>
      <c r="E113" s="3">
        <v>24007.599999999999</v>
      </c>
      <c r="F113" s="3">
        <f t="shared" si="44"/>
        <v>24007.599999999999</v>
      </c>
      <c r="G113" s="18">
        <f t="shared" si="45"/>
        <v>0</v>
      </c>
    </row>
    <row r="114" spans="1:7" x14ac:dyDescent="0.2">
      <c r="A114" s="29" t="s">
        <v>174</v>
      </c>
      <c r="B114" s="3"/>
      <c r="C114" s="3">
        <v>307942</v>
      </c>
      <c r="D114" s="3">
        <f t="shared" si="43"/>
        <v>307942</v>
      </c>
      <c r="E114" s="3">
        <v>307942</v>
      </c>
      <c r="F114" s="3">
        <f t="shared" si="44"/>
        <v>307942</v>
      </c>
      <c r="G114" s="18">
        <f t="shared" si="45"/>
        <v>0</v>
      </c>
    </row>
    <row r="115" spans="1:7" x14ac:dyDescent="0.2">
      <c r="A115" s="28" t="s">
        <v>60</v>
      </c>
      <c r="B115" s="2">
        <f t="shared" ref="B115:G115" si="46">SUM(B116:B116)</f>
        <v>7861951</v>
      </c>
      <c r="C115" s="2">
        <f t="shared" si="46"/>
        <v>-543764.91999999993</v>
      </c>
      <c r="D115" s="2">
        <f t="shared" si="46"/>
        <v>7318186.080000001</v>
      </c>
      <c r="E115" s="2">
        <f t="shared" si="46"/>
        <v>7318186.080000001</v>
      </c>
      <c r="F115" s="2">
        <f t="shared" si="46"/>
        <v>7318186.080000001</v>
      </c>
      <c r="G115" s="17">
        <f t="shared" si="46"/>
        <v>0</v>
      </c>
    </row>
    <row r="116" spans="1:7" x14ac:dyDescent="0.2">
      <c r="A116" s="28" t="s">
        <v>59</v>
      </c>
      <c r="B116" s="2">
        <f t="shared" ref="B116:G116" si="47">SUM(B117:B128)</f>
        <v>7861951</v>
      </c>
      <c r="C116" s="2">
        <f t="shared" si="47"/>
        <v>-543764.91999999993</v>
      </c>
      <c r="D116" s="2">
        <f t="shared" si="47"/>
        <v>7318186.080000001</v>
      </c>
      <c r="E116" s="2">
        <f t="shared" si="47"/>
        <v>7318186.080000001</v>
      </c>
      <c r="F116" s="2">
        <f t="shared" si="47"/>
        <v>7318186.080000001</v>
      </c>
      <c r="G116" s="17">
        <f t="shared" si="47"/>
        <v>0</v>
      </c>
    </row>
    <row r="117" spans="1:7" x14ac:dyDescent="0.2">
      <c r="A117" s="29" t="s">
        <v>58</v>
      </c>
      <c r="B117" s="3">
        <v>655162.57999999996</v>
      </c>
      <c r="C117" s="3">
        <v>42775.1</v>
      </c>
      <c r="D117" s="3">
        <f>B117+C117</f>
        <v>697937.67999999993</v>
      </c>
      <c r="E117" s="3">
        <v>697937.68</v>
      </c>
      <c r="F117" s="3">
        <f t="shared" ref="F117:F129" si="48">E117</f>
        <v>697937.68</v>
      </c>
      <c r="G117" s="18">
        <f>D117-F117</f>
        <v>0</v>
      </c>
    </row>
    <row r="118" spans="1:7" x14ac:dyDescent="0.2">
      <c r="A118" s="29" t="s">
        <v>57</v>
      </c>
      <c r="B118" s="3">
        <v>655162.57999999996</v>
      </c>
      <c r="C118" s="3">
        <v>-42776.26</v>
      </c>
      <c r="D118" s="3">
        <f t="shared" ref="D118:D128" si="49">B118+C118</f>
        <v>612386.31999999995</v>
      </c>
      <c r="E118" s="3">
        <v>612386.31999999995</v>
      </c>
      <c r="F118" s="3">
        <f t="shared" si="48"/>
        <v>612386.31999999995</v>
      </c>
      <c r="G118" s="18">
        <f t="shared" ref="G118:G129" si="50">D118-F118</f>
        <v>0</v>
      </c>
    </row>
    <row r="119" spans="1:7" x14ac:dyDescent="0.2">
      <c r="A119" s="29" t="s">
        <v>56</v>
      </c>
      <c r="B119" s="3">
        <v>655162.57999999996</v>
      </c>
      <c r="C119" s="3">
        <v>-54647.66</v>
      </c>
      <c r="D119" s="3">
        <f t="shared" si="49"/>
        <v>600514.91999999993</v>
      </c>
      <c r="E119" s="3">
        <v>600514.92000000004</v>
      </c>
      <c r="F119" s="3">
        <f t="shared" si="48"/>
        <v>600514.92000000004</v>
      </c>
      <c r="G119" s="18">
        <f t="shared" si="50"/>
        <v>0</v>
      </c>
    </row>
    <row r="120" spans="1:7" ht="13.5" thickBot="1" x14ac:dyDescent="0.25">
      <c r="A120" s="78" t="s">
        <v>55</v>
      </c>
      <c r="B120" s="79">
        <v>655162.57999999996</v>
      </c>
      <c r="C120" s="79">
        <v>-47481.5</v>
      </c>
      <c r="D120" s="79">
        <f t="shared" si="49"/>
        <v>607681.07999999996</v>
      </c>
      <c r="E120" s="79">
        <v>607681.07999999996</v>
      </c>
      <c r="F120" s="79">
        <f t="shared" si="48"/>
        <v>607681.07999999996</v>
      </c>
      <c r="G120" s="80">
        <f t="shared" si="50"/>
        <v>0</v>
      </c>
    </row>
    <row r="121" spans="1:7" ht="13.5" thickTop="1" x14ac:dyDescent="0.2">
      <c r="A121" s="29" t="s">
        <v>54</v>
      </c>
      <c r="B121" s="3">
        <v>655162.57999999996</v>
      </c>
      <c r="C121" s="3">
        <v>-655162.57999999996</v>
      </c>
      <c r="D121" s="3">
        <f t="shared" si="49"/>
        <v>0</v>
      </c>
      <c r="E121" s="3">
        <v>0</v>
      </c>
      <c r="F121" s="3">
        <f t="shared" si="48"/>
        <v>0</v>
      </c>
      <c r="G121" s="18">
        <f t="shared" si="50"/>
        <v>0</v>
      </c>
    </row>
    <row r="122" spans="1:7" x14ac:dyDescent="0.2">
      <c r="A122" s="29" t="s">
        <v>53</v>
      </c>
      <c r="B122" s="3">
        <v>655162.57999999996</v>
      </c>
      <c r="C122" s="3">
        <v>514551.96</v>
      </c>
      <c r="D122" s="3">
        <f t="shared" si="49"/>
        <v>1169714.54</v>
      </c>
      <c r="E122" s="3">
        <v>1169714.54</v>
      </c>
      <c r="F122" s="3">
        <f t="shared" si="48"/>
        <v>1169714.54</v>
      </c>
      <c r="G122" s="18">
        <f t="shared" si="50"/>
        <v>0</v>
      </c>
    </row>
    <row r="123" spans="1:7" x14ac:dyDescent="0.2">
      <c r="A123" s="29" t="s">
        <v>52</v>
      </c>
      <c r="B123" s="3">
        <v>655162.57999999996</v>
      </c>
      <c r="C123" s="3">
        <v>151110.32</v>
      </c>
      <c r="D123" s="3">
        <f t="shared" si="49"/>
        <v>806272.89999999991</v>
      </c>
      <c r="E123" s="3">
        <v>806272.9</v>
      </c>
      <c r="F123" s="3">
        <f t="shared" si="48"/>
        <v>806272.9</v>
      </c>
      <c r="G123" s="18">
        <f t="shared" si="50"/>
        <v>0</v>
      </c>
    </row>
    <row r="124" spans="1:7" x14ac:dyDescent="0.2">
      <c r="A124" s="29" t="s">
        <v>51</v>
      </c>
      <c r="B124" s="3">
        <v>655162.57999999996</v>
      </c>
      <c r="C124" s="3">
        <v>-60456.68</v>
      </c>
      <c r="D124" s="3">
        <f t="shared" si="49"/>
        <v>594705.89999999991</v>
      </c>
      <c r="E124" s="3">
        <v>594705.9</v>
      </c>
      <c r="F124" s="3">
        <f t="shared" si="48"/>
        <v>594705.9</v>
      </c>
      <c r="G124" s="18">
        <f t="shared" si="50"/>
        <v>0</v>
      </c>
    </row>
    <row r="125" spans="1:7" x14ac:dyDescent="0.2">
      <c r="A125" s="29" t="s">
        <v>50</v>
      </c>
      <c r="B125" s="3">
        <v>655162.57999999996</v>
      </c>
      <c r="C125" s="3">
        <v>-76869.600000000006</v>
      </c>
      <c r="D125" s="3">
        <f t="shared" si="49"/>
        <v>578292.98</v>
      </c>
      <c r="E125" s="3">
        <v>578292.98</v>
      </c>
      <c r="F125" s="3">
        <f t="shared" si="48"/>
        <v>578292.98</v>
      </c>
      <c r="G125" s="18">
        <f t="shared" si="50"/>
        <v>0</v>
      </c>
    </row>
    <row r="126" spans="1:7" x14ac:dyDescent="0.2">
      <c r="A126" s="29" t="s">
        <v>49</v>
      </c>
      <c r="B126" s="3">
        <v>655162.57999999996</v>
      </c>
      <c r="C126" s="3">
        <v>-142092.26</v>
      </c>
      <c r="D126" s="3">
        <f t="shared" si="49"/>
        <v>513070.31999999995</v>
      </c>
      <c r="E126" s="3">
        <v>513070.32</v>
      </c>
      <c r="F126" s="3">
        <f t="shared" si="48"/>
        <v>513070.32</v>
      </c>
      <c r="G126" s="18">
        <f t="shared" si="50"/>
        <v>0</v>
      </c>
    </row>
    <row r="127" spans="1:7" x14ac:dyDescent="0.2">
      <c r="A127" s="29" t="s">
        <v>48</v>
      </c>
      <c r="B127" s="3">
        <v>655162.57999999996</v>
      </c>
      <c r="C127" s="3">
        <v>-90538.75</v>
      </c>
      <c r="D127" s="3">
        <f t="shared" si="49"/>
        <v>564623.82999999996</v>
      </c>
      <c r="E127" s="3">
        <v>564623.82999999996</v>
      </c>
      <c r="F127" s="3">
        <f t="shared" si="48"/>
        <v>564623.82999999996</v>
      </c>
      <c r="G127" s="18">
        <f t="shared" si="50"/>
        <v>0</v>
      </c>
    </row>
    <row r="128" spans="1:7" x14ac:dyDescent="0.2">
      <c r="A128" s="29" t="s">
        <v>47</v>
      </c>
      <c r="B128" s="3">
        <v>655162.62</v>
      </c>
      <c r="C128" s="3">
        <v>-82177.009999999995</v>
      </c>
      <c r="D128" s="3">
        <f t="shared" si="49"/>
        <v>572985.61</v>
      </c>
      <c r="E128" s="3">
        <v>572985.61</v>
      </c>
      <c r="F128" s="3">
        <f t="shared" si="48"/>
        <v>572985.61</v>
      </c>
      <c r="G128" s="18">
        <f t="shared" si="50"/>
        <v>0</v>
      </c>
    </row>
    <row r="129" spans="1:7" x14ac:dyDescent="0.2">
      <c r="A129" s="29" t="s">
        <v>46</v>
      </c>
      <c r="B129" s="3"/>
      <c r="C129" s="3"/>
      <c r="D129" s="3"/>
      <c r="E129" s="3">
        <v>0</v>
      </c>
      <c r="F129" s="3">
        <f t="shared" si="48"/>
        <v>0</v>
      </c>
      <c r="G129" s="18">
        <f t="shared" si="50"/>
        <v>0</v>
      </c>
    </row>
    <row r="130" spans="1:7" x14ac:dyDescent="0.2">
      <c r="A130" s="29"/>
      <c r="B130" s="3"/>
      <c r="C130" s="3"/>
      <c r="D130" s="3"/>
      <c r="E130" s="3"/>
      <c r="F130" s="8"/>
      <c r="G130" s="24"/>
    </row>
    <row r="131" spans="1:7" x14ac:dyDescent="0.2">
      <c r="A131" s="28" t="s">
        <v>45</v>
      </c>
      <c r="B131" s="7">
        <f t="shared" ref="B131:G131" si="51">SUM(B132:B132)</f>
        <v>2517123</v>
      </c>
      <c r="C131" s="7">
        <f t="shared" si="51"/>
        <v>-0.04</v>
      </c>
      <c r="D131" s="7">
        <f t="shared" si="51"/>
        <v>2517122.96</v>
      </c>
      <c r="E131" s="7">
        <f t="shared" si="51"/>
        <v>2517122.96</v>
      </c>
      <c r="F131" s="7">
        <f t="shared" si="51"/>
        <v>2517122.96</v>
      </c>
      <c r="G131" s="50">
        <f t="shared" si="51"/>
        <v>0</v>
      </c>
    </row>
    <row r="132" spans="1:7" x14ac:dyDescent="0.2">
      <c r="A132" s="28" t="s">
        <v>44</v>
      </c>
      <c r="B132" s="7">
        <f t="shared" ref="B132" si="52">SUM(B133:B144)</f>
        <v>2517123</v>
      </c>
      <c r="C132" s="7">
        <f t="shared" ref="C132" si="53">SUM(C133:C144)</f>
        <v>-0.04</v>
      </c>
      <c r="D132" s="7">
        <f t="shared" ref="D132" si="54">SUM(D133:D144)</f>
        <v>2517122.96</v>
      </c>
      <c r="E132" s="7">
        <f t="shared" ref="E132" si="55">SUM(E133:E144)</f>
        <v>2517122.96</v>
      </c>
      <c r="F132" s="7">
        <f t="shared" ref="F132:G132" si="56">SUM(F133:F144)</f>
        <v>2517122.96</v>
      </c>
      <c r="G132" s="50">
        <f t="shared" si="56"/>
        <v>0</v>
      </c>
    </row>
    <row r="133" spans="1:7" x14ac:dyDescent="0.2">
      <c r="A133" s="29" t="s">
        <v>43</v>
      </c>
      <c r="B133" s="8">
        <v>251712</v>
      </c>
      <c r="C133" s="8">
        <v>0</v>
      </c>
      <c r="D133" s="8">
        <f>B133+C133</f>
        <v>251712</v>
      </c>
      <c r="E133" s="8">
        <v>251712</v>
      </c>
      <c r="F133" s="8">
        <v>251712</v>
      </c>
      <c r="G133" s="18">
        <f t="shared" ref="G133:G141" si="57">B133-F133</f>
        <v>0</v>
      </c>
    </row>
    <row r="134" spans="1:7" x14ac:dyDescent="0.2">
      <c r="A134" s="29" t="s">
        <v>42</v>
      </c>
      <c r="B134" s="8">
        <v>251712</v>
      </c>
      <c r="C134" s="8">
        <v>0</v>
      </c>
      <c r="D134" s="8">
        <f t="shared" ref="D134:D142" si="58">B134+C134</f>
        <v>251712</v>
      </c>
      <c r="E134" s="8">
        <v>251712</v>
      </c>
      <c r="F134" s="8">
        <v>251712</v>
      </c>
      <c r="G134" s="18">
        <f t="shared" si="57"/>
        <v>0</v>
      </c>
    </row>
    <row r="135" spans="1:7" x14ac:dyDescent="0.2">
      <c r="A135" s="29" t="s">
        <v>41</v>
      </c>
      <c r="B135" s="8">
        <v>251712</v>
      </c>
      <c r="C135" s="8">
        <v>0</v>
      </c>
      <c r="D135" s="8">
        <f t="shared" si="58"/>
        <v>251712</v>
      </c>
      <c r="E135" s="8">
        <v>251712</v>
      </c>
      <c r="F135" s="8">
        <v>251712</v>
      </c>
      <c r="G135" s="18">
        <f t="shared" si="57"/>
        <v>0</v>
      </c>
    </row>
    <row r="136" spans="1:7" x14ac:dyDescent="0.2">
      <c r="A136" s="29" t="s">
        <v>40</v>
      </c>
      <c r="B136" s="8">
        <v>251712</v>
      </c>
      <c r="C136" s="8">
        <v>0</v>
      </c>
      <c r="D136" s="8">
        <f t="shared" si="58"/>
        <v>251712</v>
      </c>
      <c r="E136" s="8">
        <v>251712</v>
      </c>
      <c r="F136" s="8">
        <v>251712</v>
      </c>
      <c r="G136" s="18">
        <f t="shared" si="57"/>
        <v>0</v>
      </c>
    </row>
    <row r="137" spans="1:7" x14ac:dyDescent="0.2">
      <c r="A137" s="29" t="s">
        <v>39</v>
      </c>
      <c r="B137" s="8">
        <v>251712</v>
      </c>
      <c r="C137" s="8">
        <v>0</v>
      </c>
      <c r="D137" s="8">
        <f t="shared" si="58"/>
        <v>251712</v>
      </c>
      <c r="E137" s="8">
        <v>251712</v>
      </c>
      <c r="F137" s="8">
        <v>251712</v>
      </c>
      <c r="G137" s="18">
        <f t="shared" si="57"/>
        <v>0</v>
      </c>
    </row>
    <row r="138" spans="1:7" x14ac:dyDescent="0.2">
      <c r="A138" s="29" t="s">
        <v>38</v>
      </c>
      <c r="B138" s="8">
        <v>251712</v>
      </c>
      <c r="C138" s="8">
        <v>0</v>
      </c>
      <c r="D138" s="8">
        <f t="shared" si="58"/>
        <v>251712</v>
      </c>
      <c r="E138" s="8">
        <v>251712</v>
      </c>
      <c r="F138" s="8">
        <f>E138</f>
        <v>251712</v>
      </c>
      <c r="G138" s="18">
        <f t="shared" si="57"/>
        <v>0</v>
      </c>
    </row>
    <row r="139" spans="1:7" x14ac:dyDescent="0.2">
      <c r="A139" s="29" t="s">
        <v>37</v>
      </c>
      <c r="B139" s="8">
        <v>251712</v>
      </c>
      <c r="C139" s="8">
        <v>0</v>
      </c>
      <c r="D139" s="8">
        <f t="shared" si="58"/>
        <v>251712</v>
      </c>
      <c r="E139" s="8">
        <v>251712</v>
      </c>
      <c r="F139" s="8">
        <f>E139</f>
        <v>251712</v>
      </c>
      <c r="G139" s="18">
        <f t="shared" si="57"/>
        <v>0</v>
      </c>
    </row>
    <row r="140" spans="1:7" x14ac:dyDescent="0.2">
      <c r="A140" s="29" t="s">
        <v>36</v>
      </c>
      <c r="B140" s="8">
        <v>251712</v>
      </c>
      <c r="C140" s="8">
        <v>0</v>
      </c>
      <c r="D140" s="8">
        <f t="shared" si="58"/>
        <v>251712</v>
      </c>
      <c r="E140" s="8">
        <v>251712</v>
      </c>
      <c r="F140" s="8">
        <v>251712</v>
      </c>
      <c r="G140" s="18">
        <f t="shared" si="57"/>
        <v>0</v>
      </c>
    </row>
    <row r="141" spans="1:7" x14ac:dyDescent="0.2">
      <c r="A141" s="29" t="s">
        <v>35</v>
      </c>
      <c r="B141" s="8">
        <v>251712</v>
      </c>
      <c r="C141" s="8">
        <v>0</v>
      </c>
      <c r="D141" s="8">
        <f t="shared" si="58"/>
        <v>251712</v>
      </c>
      <c r="E141" s="8">
        <v>251712</v>
      </c>
      <c r="F141" s="8">
        <v>251712</v>
      </c>
      <c r="G141" s="18">
        <f t="shared" si="57"/>
        <v>0</v>
      </c>
    </row>
    <row r="142" spans="1:7" x14ac:dyDescent="0.2">
      <c r="A142" s="29" t="s">
        <v>34</v>
      </c>
      <c r="B142" s="8">
        <v>251715</v>
      </c>
      <c r="C142" s="8">
        <v>-0.04</v>
      </c>
      <c r="D142" s="8">
        <f t="shared" si="58"/>
        <v>251714.96</v>
      </c>
      <c r="E142" s="8">
        <v>251714.96</v>
      </c>
      <c r="F142" s="8">
        <f>E142</f>
        <v>251714.96</v>
      </c>
      <c r="G142" s="18">
        <f>D142-F142</f>
        <v>0</v>
      </c>
    </row>
    <row r="143" spans="1:7" x14ac:dyDescent="0.2">
      <c r="A143" s="29" t="s">
        <v>33</v>
      </c>
      <c r="B143" s="8"/>
      <c r="C143" s="8"/>
      <c r="D143" s="8"/>
      <c r="E143" s="3"/>
      <c r="F143" s="8"/>
      <c r="G143" s="24"/>
    </row>
    <row r="144" spans="1:7" x14ac:dyDescent="0.2">
      <c r="A144" s="29" t="s">
        <v>32</v>
      </c>
      <c r="B144" s="8"/>
      <c r="C144" s="8"/>
      <c r="D144" s="8"/>
      <c r="E144" s="3"/>
      <c r="F144" s="8"/>
      <c r="G144" s="24"/>
    </row>
    <row r="145" spans="1:7" x14ac:dyDescent="0.2">
      <c r="A145" s="29" t="s">
        <v>31</v>
      </c>
      <c r="B145" s="8"/>
      <c r="C145" s="8"/>
      <c r="D145" s="8"/>
      <c r="E145" s="3"/>
      <c r="F145" s="8"/>
      <c r="G145" s="24"/>
    </row>
    <row r="146" spans="1:7" x14ac:dyDescent="0.2">
      <c r="A146" s="28" t="s">
        <v>30</v>
      </c>
      <c r="B146" s="7">
        <f t="shared" ref="B146:G146" si="59">SUM(B147:B147)</f>
        <v>6987558</v>
      </c>
      <c r="C146" s="7">
        <f t="shared" si="59"/>
        <v>0.21999999999999975</v>
      </c>
      <c r="D146" s="7">
        <f t="shared" si="59"/>
        <v>6987558.2199999997</v>
      </c>
      <c r="E146" s="7">
        <f t="shared" si="59"/>
        <v>6987558.2230000002</v>
      </c>
      <c r="F146" s="7">
        <f t="shared" si="59"/>
        <v>6987558.2230000002</v>
      </c>
      <c r="G146" s="50">
        <f t="shared" si="59"/>
        <v>-3.0000000260770321E-3</v>
      </c>
    </row>
    <row r="147" spans="1:7" x14ac:dyDescent="0.2">
      <c r="A147" s="28" t="s">
        <v>29</v>
      </c>
      <c r="B147" s="7">
        <f t="shared" ref="B147" si="60">SUM(B148:B159)</f>
        <v>6987558</v>
      </c>
      <c r="C147" s="7">
        <f t="shared" ref="C147" si="61">SUM(C148:C159)</f>
        <v>0.21999999999999975</v>
      </c>
      <c r="D147" s="7">
        <f t="shared" ref="D147" si="62">SUM(D148:D159)</f>
        <v>6987558.2199999997</v>
      </c>
      <c r="E147" s="7">
        <f t="shared" ref="E147" si="63">SUM(E148:E159)</f>
        <v>6987558.2230000002</v>
      </c>
      <c r="F147" s="7">
        <f t="shared" ref="F147:G147" si="64">SUM(F148:F159)</f>
        <v>6987558.2230000002</v>
      </c>
      <c r="G147" s="50">
        <f t="shared" si="64"/>
        <v>-3.0000000260770321E-3</v>
      </c>
    </row>
    <row r="148" spans="1:7" x14ac:dyDescent="0.2">
      <c r="A148" s="29" t="s">
        <v>28</v>
      </c>
      <c r="B148" s="8">
        <v>582296.5</v>
      </c>
      <c r="C148" s="8">
        <v>0.5</v>
      </c>
      <c r="D148" s="8">
        <f>B148+C148</f>
        <v>582297</v>
      </c>
      <c r="E148" s="3">
        <v>582297</v>
      </c>
      <c r="F148" s="8">
        <v>582297</v>
      </c>
      <c r="G148" s="18">
        <f>D148-F148</f>
        <v>0</v>
      </c>
    </row>
    <row r="149" spans="1:7" x14ac:dyDescent="0.2">
      <c r="A149" s="29" t="s">
        <v>27</v>
      </c>
      <c r="B149" s="8">
        <v>582296.5</v>
      </c>
      <c r="C149" s="8">
        <v>0.5</v>
      </c>
      <c r="D149" s="8">
        <f t="shared" ref="D149:D157" si="65">B149+C150</f>
        <v>582297</v>
      </c>
      <c r="E149" s="3">
        <v>582297</v>
      </c>
      <c r="F149" s="8">
        <v>582297</v>
      </c>
      <c r="G149" s="18">
        <f t="shared" ref="G149:G159" si="66">D149-F149</f>
        <v>0</v>
      </c>
    </row>
    <row r="150" spans="1:7" x14ac:dyDescent="0.2">
      <c r="A150" s="29" t="s">
        <v>26</v>
      </c>
      <c r="B150" s="8">
        <v>582296.5</v>
      </c>
      <c r="C150" s="8">
        <v>0.5</v>
      </c>
      <c r="D150" s="8">
        <f t="shared" si="65"/>
        <v>582297</v>
      </c>
      <c r="E150" s="3">
        <v>582297</v>
      </c>
      <c r="F150" s="8">
        <v>582297</v>
      </c>
      <c r="G150" s="18">
        <f t="shared" si="66"/>
        <v>0</v>
      </c>
    </row>
    <row r="151" spans="1:7" x14ac:dyDescent="0.2">
      <c r="A151" s="29" t="s">
        <v>25</v>
      </c>
      <c r="B151" s="8">
        <v>582296.5</v>
      </c>
      <c r="C151" s="8">
        <v>0.5</v>
      </c>
      <c r="D151" s="8">
        <f t="shared" si="65"/>
        <v>582297</v>
      </c>
      <c r="E151" s="3">
        <v>582297</v>
      </c>
      <c r="F151" s="8">
        <v>582297</v>
      </c>
      <c r="G151" s="18">
        <f t="shared" si="66"/>
        <v>0</v>
      </c>
    </row>
    <row r="152" spans="1:7" x14ac:dyDescent="0.2">
      <c r="A152" s="29" t="s">
        <v>24</v>
      </c>
      <c r="B152" s="8">
        <v>582296.5</v>
      </c>
      <c r="C152" s="8">
        <v>0.5</v>
      </c>
      <c r="D152" s="8">
        <f t="shared" si="65"/>
        <v>582297</v>
      </c>
      <c r="E152" s="3">
        <v>582297</v>
      </c>
      <c r="F152" s="8">
        <v>582297</v>
      </c>
      <c r="G152" s="18">
        <f t="shared" si="66"/>
        <v>0</v>
      </c>
    </row>
    <row r="153" spans="1:7" x14ac:dyDescent="0.2">
      <c r="A153" s="29" t="s">
        <v>23</v>
      </c>
      <c r="B153" s="8">
        <v>582296.5</v>
      </c>
      <c r="C153" s="8">
        <v>0.5</v>
      </c>
      <c r="D153" s="8">
        <f t="shared" si="65"/>
        <v>582297</v>
      </c>
      <c r="E153" s="3">
        <v>582297</v>
      </c>
      <c r="F153" s="8">
        <f>E153</f>
        <v>582297</v>
      </c>
      <c r="G153" s="18">
        <f t="shared" si="66"/>
        <v>0</v>
      </c>
    </row>
    <row r="154" spans="1:7" x14ac:dyDescent="0.2">
      <c r="A154" s="29" t="s">
        <v>22</v>
      </c>
      <c r="B154" s="8">
        <v>582296.5</v>
      </c>
      <c r="C154" s="8">
        <v>0.5</v>
      </c>
      <c r="D154" s="8">
        <f t="shared" si="65"/>
        <v>582297</v>
      </c>
      <c r="E154" s="3">
        <v>582297</v>
      </c>
      <c r="F154" s="8">
        <f>E154</f>
        <v>582297</v>
      </c>
      <c r="G154" s="18">
        <f t="shared" si="66"/>
        <v>0</v>
      </c>
    </row>
    <row r="155" spans="1:7" x14ac:dyDescent="0.2">
      <c r="A155" s="29" t="s">
        <v>21</v>
      </c>
      <c r="B155" s="8">
        <v>582296.5</v>
      </c>
      <c r="C155" s="8">
        <v>0.5</v>
      </c>
      <c r="D155" s="8">
        <f t="shared" si="65"/>
        <v>582297</v>
      </c>
      <c r="E155" s="3">
        <v>582297</v>
      </c>
      <c r="F155" s="3">
        <v>582297</v>
      </c>
      <c r="G155" s="18">
        <f t="shared" si="66"/>
        <v>0</v>
      </c>
    </row>
    <row r="156" spans="1:7" x14ac:dyDescent="0.2">
      <c r="A156" s="29" t="s">
        <v>20</v>
      </c>
      <c r="B156" s="8">
        <v>582296.5</v>
      </c>
      <c r="C156" s="8">
        <v>0.5</v>
      </c>
      <c r="D156" s="8">
        <f t="shared" si="65"/>
        <v>582297</v>
      </c>
      <c r="E156" s="3">
        <v>582297</v>
      </c>
      <c r="F156" s="3">
        <v>582297</v>
      </c>
      <c r="G156" s="18">
        <f t="shared" si="66"/>
        <v>0</v>
      </c>
    </row>
    <row r="157" spans="1:7" x14ac:dyDescent="0.2">
      <c r="A157" s="29" t="s">
        <v>19</v>
      </c>
      <c r="B157" s="8">
        <v>582296.5</v>
      </c>
      <c r="C157" s="8">
        <v>0.5</v>
      </c>
      <c r="D157" s="8">
        <f t="shared" si="65"/>
        <v>582297</v>
      </c>
      <c r="E157" s="3">
        <v>582297</v>
      </c>
      <c r="F157" s="8">
        <f>E157</f>
        <v>582297</v>
      </c>
      <c r="G157" s="18">
        <f t="shared" si="66"/>
        <v>0</v>
      </c>
    </row>
    <row r="158" spans="1:7" x14ac:dyDescent="0.2">
      <c r="A158" s="29" t="s">
        <v>18</v>
      </c>
      <c r="B158" s="8">
        <v>582296.5</v>
      </c>
      <c r="C158" s="8">
        <v>0.5</v>
      </c>
      <c r="D158" s="8">
        <f>B158+C158</f>
        <v>582297</v>
      </c>
      <c r="E158" s="3">
        <v>582297</v>
      </c>
      <c r="F158" s="8">
        <f>E158</f>
        <v>582297</v>
      </c>
      <c r="G158" s="18">
        <f t="shared" si="66"/>
        <v>0</v>
      </c>
    </row>
    <row r="159" spans="1:7" x14ac:dyDescent="0.2">
      <c r="A159" s="29" t="s">
        <v>17</v>
      </c>
      <c r="B159" s="8">
        <v>582296.5</v>
      </c>
      <c r="C159" s="8">
        <v>-5.28</v>
      </c>
      <c r="D159" s="8">
        <f>B159+C159</f>
        <v>582291.22</v>
      </c>
      <c r="E159" s="3">
        <v>582291.223</v>
      </c>
      <c r="F159" s="8">
        <f>E159</f>
        <v>582291.223</v>
      </c>
      <c r="G159" s="18">
        <f t="shared" si="66"/>
        <v>-3.0000000260770321E-3</v>
      </c>
    </row>
    <row r="160" spans="1:7" x14ac:dyDescent="0.2">
      <c r="A160" s="29"/>
      <c r="B160" s="8"/>
      <c r="C160" s="8"/>
      <c r="D160" s="8"/>
      <c r="E160" s="3"/>
      <c r="F160" s="8"/>
      <c r="G160" s="24"/>
    </row>
    <row r="161" spans="1:7" x14ac:dyDescent="0.2">
      <c r="A161" s="28" t="s">
        <v>16</v>
      </c>
      <c r="B161" s="7">
        <f t="shared" ref="B161:G161" si="67">SUM(B162:B162)</f>
        <v>2004409</v>
      </c>
      <c r="C161" s="7">
        <f t="shared" si="67"/>
        <v>21409.069999999985</v>
      </c>
      <c r="D161" s="7">
        <f t="shared" si="67"/>
        <v>2025818.0699999998</v>
      </c>
      <c r="E161" s="7">
        <f t="shared" si="67"/>
        <v>2025818.0699999998</v>
      </c>
      <c r="F161" s="7">
        <f t="shared" si="67"/>
        <v>2025818.0699999998</v>
      </c>
      <c r="G161" s="50">
        <f t="shared" si="67"/>
        <v>0</v>
      </c>
    </row>
    <row r="162" spans="1:7" x14ac:dyDescent="0.2">
      <c r="A162" s="28" t="s">
        <v>15</v>
      </c>
      <c r="B162" s="9">
        <f t="shared" ref="B162" si="68">SUM(B163:B174)</f>
        <v>2004409</v>
      </c>
      <c r="C162" s="9">
        <f t="shared" ref="C162" si="69">SUM(C163:C174)</f>
        <v>21409.069999999985</v>
      </c>
      <c r="D162" s="9">
        <f t="shared" ref="D162" si="70">SUM(D163:D174)</f>
        <v>2025818.0699999998</v>
      </c>
      <c r="E162" s="9">
        <f t="shared" ref="E162" si="71">SUM(E163:E174)</f>
        <v>2025818.0699999998</v>
      </c>
      <c r="F162" s="9">
        <f t="shared" ref="F162:G162" si="72">SUM(F163:F174)</f>
        <v>2025818.0699999998</v>
      </c>
      <c r="G162" s="51">
        <f t="shared" si="72"/>
        <v>0</v>
      </c>
    </row>
    <row r="163" spans="1:7" x14ac:dyDescent="0.2">
      <c r="A163" s="29" t="s">
        <v>14</v>
      </c>
      <c r="B163" s="10">
        <v>167034.07999999999</v>
      </c>
      <c r="C163" s="10">
        <v>-2611.94</v>
      </c>
      <c r="D163" s="10">
        <f>B163+C163</f>
        <v>164422.13999999998</v>
      </c>
      <c r="E163" s="10">
        <v>164422.14000000001</v>
      </c>
      <c r="F163" s="10">
        <v>164422.14000000001</v>
      </c>
      <c r="G163" s="18">
        <f>D163-F163</f>
        <v>0</v>
      </c>
    </row>
    <row r="164" spans="1:7" x14ac:dyDescent="0.2">
      <c r="A164" s="29" t="s">
        <v>13</v>
      </c>
      <c r="B164" s="10">
        <v>167034.07999999999</v>
      </c>
      <c r="C164" s="10">
        <v>-8646.18</v>
      </c>
      <c r="D164" s="10">
        <f t="shared" ref="D164:D174" si="73">B164+C164</f>
        <v>158387.9</v>
      </c>
      <c r="E164" s="10">
        <v>158387.9</v>
      </c>
      <c r="F164" s="10">
        <v>158387.9</v>
      </c>
      <c r="G164" s="18">
        <f t="shared" ref="G164:G174" si="74">D164-F164</f>
        <v>0</v>
      </c>
    </row>
    <row r="165" spans="1:7" x14ac:dyDescent="0.2">
      <c r="A165" s="29" t="s">
        <v>12</v>
      </c>
      <c r="B165" s="10">
        <v>167034.07999999999</v>
      </c>
      <c r="C165" s="10">
        <v>-8646.18</v>
      </c>
      <c r="D165" s="10">
        <f t="shared" si="73"/>
        <v>158387.9</v>
      </c>
      <c r="E165" s="10">
        <v>158387.9</v>
      </c>
      <c r="F165" s="10">
        <v>158387.9</v>
      </c>
      <c r="G165" s="18">
        <f t="shared" si="74"/>
        <v>0</v>
      </c>
    </row>
    <row r="166" spans="1:7" x14ac:dyDescent="0.2">
      <c r="A166" s="29" t="s">
        <v>11</v>
      </c>
      <c r="B166" s="10">
        <v>167034.07999999999</v>
      </c>
      <c r="C166" s="10">
        <v>-0.08</v>
      </c>
      <c r="D166" s="10">
        <f t="shared" si="73"/>
        <v>167034</v>
      </c>
      <c r="E166" s="10">
        <v>167034</v>
      </c>
      <c r="F166" s="10">
        <v>167034</v>
      </c>
      <c r="G166" s="18">
        <f t="shared" si="74"/>
        <v>0</v>
      </c>
    </row>
    <row r="167" spans="1:7" x14ac:dyDescent="0.2">
      <c r="A167" s="29" t="s">
        <v>10</v>
      </c>
      <c r="B167" s="10">
        <v>167034.07999999999</v>
      </c>
      <c r="C167" s="10">
        <v>-0.08</v>
      </c>
      <c r="D167" s="10">
        <f t="shared" si="73"/>
        <v>167034</v>
      </c>
      <c r="E167" s="10">
        <v>167034</v>
      </c>
      <c r="F167" s="10">
        <v>167034</v>
      </c>
      <c r="G167" s="18">
        <f t="shared" si="74"/>
        <v>0</v>
      </c>
    </row>
    <row r="168" spans="1:7" x14ac:dyDescent="0.2">
      <c r="A168" s="29" t="s">
        <v>9</v>
      </c>
      <c r="B168" s="10">
        <v>167034.07999999999</v>
      </c>
      <c r="C168" s="10">
        <v>-0.08</v>
      </c>
      <c r="D168" s="10">
        <f t="shared" si="73"/>
        <v>167034</v>
      </c>
      <c r="E168" s="10">
        <v>167034</v>
      </c>
      <c r="F168" s="10">
        <v>167034</v>
      </c>
      <c r="G168" s="18">
        <f t="shared" si="74"/>
        <v>0</v>
      </c>
    </row>
    <row r="169" spans="1:7" x14ac:dyDescent="0.2">
      <c r="A169" s="29" t="s">
        <v>8</v>
      </c>
      <c r="B169" s="10">
        <v>167034.07999999999</v>
      </c>
      <c r="C169" s="10">
        <v>-0.08</v>
      </c>
      <c r="D169" s="10">
        <f t="shared" si="73"/>
        <v>167034</v>
      </c>
      <c r="E169" s="10">
        <v>167034</v>
      </c>
      <c r="F169" s="10">
        <v>167034</v>
      </c>
      <c r="G169" s="18">
        <f t="shared" si="74"/>
        <v>0</v>
      </c>
    </row>
    <row r="170" spans="1:7" x14ac:dyDescent="0.2">
      <c r="A170" s="29" t="s">
        <v>7</v>
      </c>
      <c r="B170" s="10">
        <v>167034.07999999999</v>
      </c>
      <c r="C170" s="10">
        <v>-0.08</v>
      </c>
      <c r="D170" s="10">
        <f t="shared" si="73"/>
        <v>167034</v>
      </c>
      <c r="E170" s="10">
        <v>167034</v>
      </c>
      <c r="F170" s="10">
        <v>167034</v>
      </c>
      <c r="G170" s="18">
        <f t="shared" si="74"/>
        <v>0</v>
      </c>
    </row>
    <row r="171" spans="1:7" x14ac:dyDescent="0.2">
      <c r="A171" s="29" t="s">
        <v>6</v>
      </c>
      <c r="B171" s="10">
        <v>167034.07999999999</v>
      </c>
      <c r="C171" s="10">
        <v>-0.08</v>
      </c>
      <c r="D171" s="10">
        <f t="shared" si="73"/>
        <v>167034</v>
      </c>
      <c r="E171" s="10">
        <v>167034</v>
      </c>
      <c r="F171" s="10">
        <v>167034</v>
      </c>
      <c r="G171" s="18">
        <f t="shared" si="74"/>
        <v>0</v>
      </c>
    </row>
    <row r="172" spans="1:7" x14ac:dyDescent="0.2">
      <c r="A172" s="29" t="s">
        <v>5</v>
      </c>
      <c r="B172" s="10">
        <v>167034.07999999999</v>
      </c>
      <c r="C172" s="10">
        <v>-0.08</v>
      </c>
      <c r="D172" s="10">
        <f t="shared" si="73"/>
        <v>167034</v>
      </c>
      <c r="E172" s="10">
        <v>167034</v>
      </c>
      <c r="F172" s="10">
        <v>167034</v>
      </c>
      <c r="G172" s="18">
        <f t="shared" si="74"/>
        <v>0</v>
      </c>
    </row>
    <row r="173" spans="1:7" x14ac:dyDescent="0.2">
      <c r="A173" s="29" t="s">
        <v>4</v>
      </c>
      <c r="B173" s="10">
        <v>167034.07999999999</v>
      </c>
      <c r="C173" s="10">
        <v>-0.08</v>
      </c>
      <c r="D173" s="10">
        <f t="shared" si="73"/>
        <v>167034</v>
      </c>
      <c r="E173" s="10">
        <v>167034</v>
      </c>
      <c r="F173" s="10">
        <f>E173</f>
        <v>167034</v>
      </c>
      <c r="G173" s="18">
        <f t="shared" si="74"/>
        <v>0</v>
      </c>
    </row>
    <row r="174" spans="1:7" x14ac:dyDescent="0.2">
      <c r="A174" s="29" t="s">
        <v>3</v>
      </c>
      <c r="B174" s="10">
        <v>167034.12</v>
      </c>
      <c r="C174" s="10">
        <v>41314.01</v>
      </c>
      <c r="D174" s="10">
        <f t="shared" si="73"/>
        <v>208348.13</v>
      </c>
      <c r="E174" s="10">
        <v>208348.13</v>
      </c>
      <c r="F174" s="10">
        <f>E174</f>
        <v>208348.13</v>
      </c>
      <c r="G174" s="18">
        <f t="shared" si="74"/>
        <v>0</v>
      </c>
    </row>
    <row r="175" spans="1:7" x14ac:dyDescent="0.2">
      <c r="A175" s="29" t="s">
        <v>2</v>
      </c>
      <c r="B175" s="10"/>
      <c r="C175" s="10"/>
      <c r="D175" s="10"/>
      <c r="E175" s="3"/>
      <c r="F175" s="10"/>
      <c r="G175" s="18">
        <f t="shared" ref="G175" si="75">B175-F175</f>
        <v>0</v>
      </c>
    </row>
    <row r="176" spans="1:7" x14ac:dyDescent="0.2">
      <c r="A176" s="28" t="s">
        <v>1</v>
      </c>
      <c r="B176" s="7">
        <f t="shared" ref="B176:G176" si="76">SUM(B177:B177)</f>
        <v>619408</v>
      </c>
      <c r="C176" s="7">
        <f t="shared" si="76"/>
        <v>-10535.11</v>
      </c>
      <c r="D176" s="7">
        <f t="shared" si="76"/>
        <v>608872.89</v>
      </c>
      <c r="E176" s="7">
        <f t="shared" si="76"/>
        <v>608872.89</v>
      </c>
      <c r="F176" s="7">
        <f t="shared" si="76"/>
        <v>608872.89</v>
      </c>
      <c r="G176" s="50">
        <f t="shared" si="76"/>
        <v>0</v>
      </c>
    </row>
    <row r="177" spans="1:7" x14ac:dyDescent="0.2">
      <c r="A177" s="28" t="s">
        <v>0</v>
      </c>
      <c r="B177" s="7">
        <f t="shared" ref="B177:E177" si="77">SUM(B178:B179)</f>
        <v>619408</v>
      </c>
      <c r="C177" s="7">
        <f t="shared" si="77"/>
        <v>-10535.11</v>
      </c>
      <c r="D177" s="7">
        <f t="shared" si="77"/>
        <v>608872.89</v>
      </c>
      <c r="E177" s="7">
        <f t="shared" si="77"/>
        <v>608872.89</v>
      </c>
      <c r="F177" s="7">
        <f t="shared" ref="F177:G177" si="78">SUM(F178:F179)</f>
        <v>608872.89</v>
      </c>
      <c r="G177" s="50">
        <f t="shared" si="78"/>
        <v>0</v>
      </c>
    </row>
    <row r="178" spans="1:7" ht="13.5" thickBot="1" x14ac:dyDescent="0.25">
      <c r="A178" s="78" t="s">
        <v>175</v>
      </c>
      <c r="B178" s="81">
        <v>619408</v>
      </c>
      <c r="C178" s="81">
        <v>-10535.11</v>
      </c>
      <c r="D178" s="81">
        <f>B178+C178</f>
        <v>608872.89</v>
      </c>
      <c r="E178" s="79">
        <v>608872.89</v>
      </c>
      <c r="F178" s="81">
        <f>E178</f>
        <v>608872.89</v>
      </c>
      <c r="G178" s="80">
        <f>D178-F178</f>
        <v>0</v>
      </c>
    </row>
    <row r="179" spans="1:7" ht="13.5" thickTop="1" x14ac:dyDescent="0.2">
      <c r="A179" s="29"/>
      <c r="B179" s="8"/>
      <c r="C179" s="8"/>
      <c r="D179" s="8"/>
      <c r="E179" s="3"/>
      <c r="F179" s="8"/>
      <c r="G179" s="18">
        <f>B179-F179</f>
        <v>0</v>
      </c>
    </row>
    <row r="180" spans="1:7" x14ac:dyDescent="0.2">
      <c r="A180" s="28" t="s">
        <v>178</v>
      </c>
      <c r="B180" s="7">
        <f>SUM(B181:B181)</f>
        <v>0</v>
      </c>
      <c r="C180" s="7">
        <f t="shared" ref="C180:D181" si="79">C181</f>
        <v>1077721.2</v>
      </c>
      <c r="D180" s="7">
        <f t="shared" si="79"/>
        <v>1077721.2</v>
      </c>
      <c r="E180" s="7">
        <f>E181</f>
        <v>1077721.2</v>
      </c>
      <c r="F180" s="7">
        <f t="shared" ref="F180:G180" si="80">SUM(F181:F181)</f>
        <v>1077721.2</v>
      </c>
      <c r="G180" s="50">
        <f t="shared" si="80"/>
        <v>0</v>
      </c>
    </row>
    <row r="181" spans="1:7" x14ac:dyDescent="0.2">
      <c r="A181" s="28" t="s">
        <v>176</v>
      </c>
      <c r="B181" s="7">
        <f>SUM(B182:B185)</f>
        <v>0</v>
      </c>
      <c r="C181" s="7">
        <f t="shared" si="79"/>
        <v>1077721.2</v>
      </c>
      <c r="D181" s="7">
        <f t="shared" si="79"/>
        <v>1077721.2</v>
      </c>
      <c r="E181" s="7">
        <f>E182</f>
        <v>1077721.2</v>
      </c>
      <c r="F181" s="7">
        <f t="shared" ref="F181:G181" si="81">F182</f>
        <v>1077721.2</v>
      </c>
      <c r="G181" s="50">
        <f t="shared" si="81"/>
        <v>0</v>
      </c>
    </row>
    <row r="182" spans="1:7" x14ac:dyDescent="0.2">
      <c r="A182" s="29" t="s">
        <v>177</v>
      </c>
      <c r="B182" s="8">
        <v>0</v>
      </c>
      <c r="C182" s="8">
        <v>1077721.2</v>
      </c>
      <c r="D182" s="8">
        <f>B182+C182</f>
        <v>1077721.2</v>
      </c>
      <c r="E182" s="3">
        <v>1077721.2</v>
      </c>
      <c r="F182" s="8">
        <f>E182</f>
        <v>1077721.2</v>
      </c>
      <c r="G182" s="18">
        <f>D182-F182</f>
        <v>0</v>
      </c>
    </row>
    <row r="183" spans="1:7" x14ac:dyDescent="0.2">
      <c r="A183" s="29"/>
      <c r="B183" s="8"/>
      <c r="C183" s="8"/>
      <c r="D183" s="8"/>
      <c r="E183" s="3"/>
      <c r="F183" s="8"/>
      <c r="G183" s="18"/>
    </row>
    <row r="184" spans="1:7" ht="16.5" x14ac:dyDescent="0.2">
      <c r="A184" s="38" t="s">
        <v>165</v>
      </c>
      <c r="B184" s="39">
        <v>0</v>
      </c>
      <c r="C184" s="40">
        <f>C185</f>
        <v>3996000</v>
      </c>
      <c r="D184" s="40">
        <f>D185</f>
        <v>3996000</v>
      </c>
      <c r="E184" s="40">
        <f>E185</f>
        <v>3996000</v>
      </c>
      <c r="F184" s="40">
        <f t="shared" ref="F184:G184" si="82">F185</f>
        <v>3996000</v>
      </c>
      <c r="G184" s="52">
        <f t="shared" si="82"/>
        <v>0</v>
      </c>
    </row>
    <row r="185" spans="1:7" ht="16.5" x14ac:dyDescent="0.2">
      <c r="A185" s="41" t="s">
        <v>179</v>
      </c>
      <c r="B185" s="42"/>
      <c r="C185" s="42">
        <v>3996000</v>
      </c>
      <c r="D185" s="42">
        <f>B185+C185</f>
        <v>3996000</v>
      </c>
      <c r="E185" s="43">
        <v>3996000</v>
      </c>
      <c r="F185" s="42">
        <f>E185</f>
        <v>3996000</v>
      </c>
      <c r="G185" s="44">
        <f>D185-F185</f>
        <v>0</v>
      </c>
    </row>
    <row r="186" spans="1:7" x14ac:dyDescent="0.2">
      <c r="A186" s="41"/>
      <c r="B186" s="42"/>
      <c r="C186" s="42"/>
      <c r="D186" s="42"/>
      <c r="E186" s="43"/>
      <c r="F186" s="42"/>
      <c r="G186" s="44"/>
    </row>
    <row r="187" spans="1:7" x14ac:dyDescent="0.2">
      <c r="A187" s="41" t="s">
        <v>180</v>
      </c>
      <c r="B187" s="42"/>
      <c r="C187" s="43">
        <f>C188</f>
        <v>300000</v>
      </c>
      <c r="D187" s="43">
        <f>D188</f>
        <v>300000</v>
      </c>
      <c r="E187" s="43">
        <f>E188</f>
        <v>300000</v>
      </c>
      <c r="F187" s="43">
        <f t="shared" ref="F187:G187" si="83">F188</f>
        <v>300000</v>
      </c>
      <c r="G187" s="53">
        <f t="shared" si="83"/>
        <v>0</v>
      </c>
    </row>
    <row r="188" spans="1:7" x14ac:dyDescent="0.2">
      <c r="A188" s="45" t="s">
        <v>181</v>
      </c>
      <c r="B188" s="42"/>
      <c r="C188" s="46">
        <v>300000</v>
      </c>
      <c r="D188" s="46">
        <f>B188+C188</f>
        <v>300000</v>
      </c>
      <c r="E188" s="47">
        <v>300000</v>
      </c>
      <c r="F188" s="47">
        <v>300000</v>
      </c>
      <c r="G188" s="54">
        <f>D188-F188</f>
        <v>0</v>
      </c>
    </row>
    <row r="189" spans="1:7" x14ac:dyDescent="0.2">
      <c r="A189" s="45"/>
      <c r="B189" s="42"/>
      <c r="C189" s="46"/>
      <c r="D189" s="46"/>
      <c r="E189" s="47"/>
      <c r="F189" s="47"/>
      <c r="G189" s="54"/>
    </row>
    <row r="190" spans="1:7" ht="16.5" x14ac:dyDescent="0.2">
      <c r="A190" s="41" t="s">
        <v>182</v>
      </c>
      <c r="B190" s="42"/>
      <c r="C190" s="42">
        <f>C191</f>
        <v>281679.90000000002</v>
      </c>
      <c r="D190" s="42">
        <f t="shared" ref="D190:G190" si="84">D191</f>
        <v>281679.90000000002</v>
      </c>
      <c r="E190" s="42">
        <f t="shared" si="84"/>
        <v>281679.90000000002</v>
      </c>
      <c r="F190" s="42">
        <f t="shared" si="84"/>
        <v>281679.90000000002</v>
      </c>
      <c r="G190" s="55">
        <f t="shared" si="84"/>
        <v>0</v>
      </c>
    </row>
    <row r="191" spans="1:7" x14ac:dyDescent="0.2">
      <c r="A191" s="45" t="s">
        <v>183</v>
      </c>
      <c r="B191" s="42"/>
      <c r="C191" s="46">
        <f>C192</f>
        <v>281679.90000000002</v>
      </c>
      <c r="D191" s="46">
        <f t="shared" ref="D191:G191" si="85">D192</f>
        <v>281679.90000000002</v>
      </c>
      <c r="E191" s="46">
        <f t="shared" si="85"/>
        <v>281679.90000000002</v>
      </c>
      <c r="F191" s="46">
        <f t="shared" si="85"/>
        <v>281679.90000000002</v>
      </c>
      <c r="G191" s="56">
        <f t="shared" si="85"/>
        <v>0</v>
      </c>
    </row>
    <row r="192" spans="1:7" ht="16.5" x14ac:dyDescent="0.2">
      <c r="A192" s="45" t="s">
        <v>184</v>
      </c>
      <c r="B192" s="42"/>
      <c r="C192" s="46">
        <v>281679.90000000002</v>
      </c>
      <c r="D192" s="46">
        <f>B192+C192</f>
        <v>281679.90000000002</v>
      </c>
      <c r="E192" s="47">
        <v>281679.90000000002</v>
      </c>
      <c r="F192" s="47">
        <v>281679.90000000002</v>
      </c>
      <c r="G192" s="54">
        <v>0</v>
      </c>
    </row>
    <row r="193" spans="1:7" x14ac:dyDescent="0.2">
      <c r="A193" s="38" t="s">
        <v>166</v>
      </c>
      <c r="B193" s="39">
        <v>0</v>
      </c>
      <c r="C193" s="39">
        <v>0</v>
      </c>
      <c r="D193" s="39">
        <v>0</v>
      </c>
      <c r="E193" s="40">
        <v>0</v>
      </c>
      <c r="F193" s="39">
        <v>0</v>
      </c>
      <c r="G193" s="48">
        <f t="shared" ref="G193:G198" si="86">B193-F193</f>
        <v>0</v>
      </c>
    </row>
    <row r="194" spans="1:7" ht="14.25" x14ac:dyDescent="0.2">
      <c r="A194" s="29" t="s">
        <v>167</v>
      </c>
      <c r="B194" s="13">
        <v>0</v>
      </c>
      <c r="C194" s="13">
        <v>0</v>
      </c>
      <c r="D194" s="13">
        <v>0</v>
      </c>
      <c r="E194" s="4">
        <v>0</v>
      </c>
      <c r="F194" s="13">
        <v>0</v>
      </c>
      <c r="G194" s="18">
        <f t="shared" si="86"/>
        <v>0</v>
      </c>
    </row>
    <row r="195" spans="1:7" ht="14.25" x14ac:dyDescent="0.2">
      <c r="A195" s="29" t="s">
        <v>168</v>
      </c>
      <c r="B195" s="13"/>
      <c r="C195" s="13">
        <v>0</v>
      </c>
      <c r="D195" s="13"/>
      <c r="E195" s="4"/>
      <c r="F195" s="13">
        <v>0</v>
      </c>
      <c r="G195" s="18">
        <f t="shared" si="86"/>
        <v>0</v>
      </c>
    </row>
    <row r="196" spans="1:7" ht="14.25" x14ac:dyDescent="0.2">
      <c r="A196" s="29" t="s">
        <v>165</v>
      </c>
      <c r="B196" s="13">
        <v>0</v>
      </c>
      <c r="C196" s="13">
        <v>0</v>
      </c>
      <c r="D196" s="13">
        <v>0</v>
      </c>
      <c r="E196" s="4">
        <v>0</v>
      </c>
      <c r="F196" s="13">
        <v>0</v>
      </c>
      <c r="G196" s="18">
        <f t="shared" si="86"/>
        <v>0</v>
      </c>
    </row>
    <row r="197" spans="1:7" ht="14.25" x14ac:dyDescent="0.2">
      <c r="A197" s="29" t="s">
        <v>169</v>
      </c>
      <c r="B197" s="13">
        <v>0</v>
      </c>
      <c r="C197" s="13">
        <v>0</v>
      </c>
      <c r="D197" s="13">
        <v>0</v>
      </c>
      <c r="E197" s="4">
        <v>0</v>
      </c>
      <c r="F197" s="13">
        <v>0</v>
      </c>
      <c r="G197" s="18">
        <f t="shared" si="86"/>
        <v>0</v>
      </c>
    </row>
    <row r="198" spans="1:7" ht="30" x14ac:dyDescent="0.2">
      <c r="A198" s="27" t="s">
        <v>170</v>
      </c>
      <c r="B198" s="14">
        <v>0</v>
      </c>
      <c r="C198" s="14">
        <v>0</v>
      </c>
      <c r="D198" s="14">
        <v>0</v>
      </c>
      <c r="E198" s="12">
        <v>0</v>
      </c>
      <c r="F198" s="14">
        <v>0</v>
      </c>
      <c r="G198" s="18">
        <f t="shared" si="86"/>
        <v>0</v>
      </c>
    </row>
    <row r="199" spans="1:7" ht="14.25" x14ac:dyDescent="0.2">
      <c r="A199" s="29" t="s">
        <v>171</v>
      </c>
      <c r="B199" s="13">
        <v>0</v>
      </c>
      <c r="C199" s="13">
        <v>0</v>
      </c>
      <c r="D199" s="13">
        <v>0</v>
      </c>
      <c r="E199" s="4">
        <v>0</v>
      </c>
      <c r="F199" s="13"/>
      <c r="G199" s="19">
        <v>0</v>
      </c>
    </row>
    <row r="200" spans="1:7" ht="15.75" customHeight="1" x14ac:dyDescent="0.2">
      <c r="A200" s="29"/>
      <c r="B200" s="6"/>
      <c r="C200" s="6"/>
      <c r="D200" s="6"/>
      <c r="E200" s="6"/>
      <c r="F200" s="6"/>
      <c r="G200" s="18">
        <f>B200-F200</f>
        <v>0</v>
      </c>
    </row>
    <row r="201" spans="1:7" ht="18.75" customHeight="1" thickBot="1" x14ac:dyDescent="0.25">
      <c r="A201" s="34"/>
      <c r="B201" s="37">
        <f>SUM(B10+B28+B62+B74+B96+B115+B131+B146+B161+B176+B180+B18+B1859+B184+B187+B190)</f>
        <v>33861826</v>
      </c>
      <c r="C201" s="37">
        <f t="shared" ref="C201:G201" si="87">SUM(C10+C28+C62+C74+C96+C115+C131+C146+C161+C176+C180+C18+C1859+C184+C187+C190)</f>
        <v>6574417.0700000003</v>
      </c>
      <c r="D201" s="37">
        <f t="shared" si="87"/>
        <v>40436243.07</v>
      </c>
      <c r="E201" s="37">
        <f t="shared" si="87"/>
        <v>40436243.073000006</v>
      </c>
      <c r="F201" s="37">
        <f t="shared" si="87"/>
        <v>40436243.073000006</v>
      </c>
      <c r="G201" s="57">
        <f t="shared" si="87"/>
        <v>-3.0000000260770321E-3</v>
      </c>
    </row>
    <row r="202" spans="1:7" ht="13.5" thickTop="1" x14ac:dyDescent="0.2"/>
    <row r="203" spans="1:7" ht="14.25" x14ac:dyDescent="0.25">
      <c r="A203" s="66"/>
      <c r="B203" s="66"/>
      <c r="C203" s="67"/>
      <c r="D203" s="67"/>
      <c r="E203" s="68"/>
    </row>
    <row r="204" spans="1:7" ht="14.25" x14ac:dyDescent="0.25">
      <c r="A204" s="69"/>
      <c r="B204" s="70"/>
      <c r="C204" s="70"/>
      <c r="D204" s="71"/>
      <c r="E204" s="71"/>
    </row>
    <row r="205" spans="1:7" ht="14.25" x14ac:dyDescent="0.25">
      <c r="A205" s="69"/>
      <c r="B205" s="70"/>
      <c r="C205" s="70"/>
      <c r="D205" s="72"/>
      <c r="E205" s="73"/>
    </row>
    <row r="206" spans="1:7" ht="14.25" x14ac:dyDescent="0.25">
      <c r="A206" s="74"/>
      <c r="B206" s="69"/>
      <c r="C206" s="75"/>
      <c r="D206" s="75"/>
      <c r="E206" s="75"/>
    </row>
    <row r="207" spans="1:7" ht="14.25" x14ac:dyDescent="0.25">
      <c r="A207" s="76"/>
      <c r="B207" s="71"/>
      <c r="C207" s="77"/>
      <c r="D207" s="77"/>
      <c r="E207" s="77"/>
    </row>
    <row r="210" spans="7:7" x14ac:dyDescent="0.2">
      <c r="G210" s="1"/>
    </row>
  </sheetData>
  <mergeCells count="7">
    <mergeCell ref="A1:G1"/>
    <mergeCell ref="A3:G3"/>
    <mergeCell ref="A4:G4"/>
    <mergeCell ref="A5:G5"/>
    <mergeCell ref="A7:A8"/>
    <mergeCell ref="B7:F7"/>
    <mergeCell ref="G7:G8"/>
  </mergeCells>
  <pageMargins left="0.47244094488188981" right="0.35433070866141736" top="0.19685039370078741" bottom="1.2598425196850394" header="0.31496062992125984" footer="0.55118110236220474"/>
  <pageSetup scale="77" orientation="portrait" r:id="rId1"/>
  <headerFooter>
    <oddFooter>&amp;L&amp;"Arial,Negrita"ELABORO:
LIC. AARON CORTEZ AVILES
TESORERO MUNICIPAL&amp;C&amp;"Arial,Negrita"REVISO:
C. ALEJANDRO GONZALEZ MENDEZ
PRESIDENTE MUNICIPAL&amp;R&amp;"Arial,Negrita"VO.BO.
C. MARISOL GARCIA RAMIREZ
SINDICO PROCURADOR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</vt:lpstr>
      <vt:lpstr>DICIEMBRE!Títulos_a_imprimir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2016-03-30T18:02:01Z</cp:lastPrinted>
  <dcterms:created xsi:type="dcterms:W3CDTF">2015-04-14T17:18:40Z</dcterms:created>
  <dcterms:modified xsi:type="dcterms:W3CDTF">2016-03-30T18:02:05Z</dcterms:modified>
</cp:coreProperties>
</file>